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<sst xmlns="http://schemas.openxmlformats.org/spreadsheetml/2006/main" count="441" uniqueCount="187">
  <si>
    <t>NAME</t>
  </si>
  <si>
    <t>TEAM</t>
  </si>
  <si>
    <t>PF</t>
  </si>
  <si>
    <t>AGE</t>
  </si>
  <si>
    <t>POS</t>
  </si>
  <si>
    <t>PADJ</t>
  </si>
  <si>
    <t>G</t>
  </si>
  <si>
    <t>AB</t>
  </si>
  <si>
    <t>H</t>
  </si>
  <si>
    <t>D</t>
  </si>
  <si>
    <t>T</t>
  </si>
  <si>
    <t>HR</t>
  </si>
  <si>
    <t>R</t>
  </si>
  <si>
    <t>RBI</t>
  </si>
  <si>
    <t>W</t>
  </si>
  <si>
    <t>K</t>
  </si>
  <si>
    <t>SB</t>
  </si>
  <si>
    <t>CS</t>
  </si>
  <si>
    <t>Anderson</t>
  </si>
  <si>
    <t>ANA</t>
  </si>
  <si>
    <t>CF</t>
  </si>
  <si>
    <t>DaVanon</t>
  </si>
  <si>
    <t>Eckstein</t>
  </si>
  <si>
    <t>SS</t>
  </si>
  <si>
    <t>Erstad</t>
  </si>
  <si>
    <t>1B</t>
  </si>
  <si>
    <t>Figgins</t>
  </si>
  <si>
    <t>3B</t>
  </si>
  <si>
    <t>Guerrero</t>
  </si>
  <si>
    <t>RF</t>
  </si>
  <si>
    <t>Guillen</t>
  </si>
  <si>
    <t>LF</t>
  </si>
  <si>
    <t>Kennedy</t>
  </si>
  <si>
    <t>2B</t>
  </si>
  <si>
    <t>Molina</t>
  </si>
  <si>
    <t>C</t>
  </si>
  <si>
    <t>Bigbie</t>
  </si>
  <si>
    <t>BAL</t>
  </si>
  <si>
    <t>Gibbons</t>
  </si>
  <si>
    <t>Hairston</t>
  </si>
  <si>
    <t>Lopez</t>
  </si>
  <si>
    <t>Matos</t>
  </si>
  <si>
    <t>Mora</t>
  </si>
  <si>
    <t>Newhan</t>
  </si>
  <si>
    <t>DH</t>
  </si>
  <si>
    <t>Palmeiro</t>
  </si>
  <si>
    <t>Roberts</t>
  </si>
  <si>
    <t>Surhoff</t>
  </si>
  <si>
    <t>Tejada</t>
  </si>
  <si>
    <t>Bellhorn</t>
  </si>
  <si>
    <t>BOS</t>
  </si>
  <si>
    <t>Cabrera</t>
  </si>
  <si>
    <t>Damon</t>
  </si>
  <si>
    <t>Kapler</t>
  </si>
  <si>
    <t>Mientkiewicz</t>
  </si>
  <si>
    <t>Millar</t>
  </si>
  <si>
    <t>Muellar</t>
  </si>
  <si>
    <t>Ortiz</t>
  </si>
  <si>
    <t>Ramirez</t>
  </si>
  <si>
    <t>Varitek</t>
  </si>
  <si>
    <t>Crede</t>
  </si>
  <si>
    <t>CHA</t>
  </si>
  <si>
    <t>Harris</t>
  </si>
  <si>
    <t>Konerko</t>
  </si>
  <si>
    <t>Lee</t>
  </si>
  <si>
    <t>Perez</t>
  </si>
  <si>
    <t>Rowand</t>
  </si>
  <si>
    <t>Thomas</t>
  </si>
  <si>
    <t>Uribe</t>
  </si>
  <si>
    <t>Valentin</t>
  </si>
  <si>
    <t>Belliard</t>
  </si>
  <si>
    <t>CLE</t>
  </si>
  <si>
    <t>Blake</t>
  </si>
  <si>
    <t>Broussard</t>
  </si>
  <si>
    <t>Crisp</t>
  </si>
  <si>
    <t>Gerut</t>
  </si>
  <si>
    <t>Hafner</t>
  </si>
  <si>
    <t>Lawton</t>
  </si>
  <si>
    <t>Martinez</t>
  </si>
  <si>
    <t>Phelps</t>
  </si>
  <si>
    <t>Vizquel</t>
  </si>
  <si>
    <t>DET</t>
  </si>
  <si>
    <t>Higginson</t>
  </si>
  <si>
    <t>Infante</t>
  </si>
  <si>
    <t>Inge</t>
  </si>
  <si>
    <t>Monroe</t>
  </si>
  <si>
    <t>Munson</t>
  </si>
  <si>
    <t>Pena</t>
  </si>
  <si>
    <t>Rodriguez</t>
  </si>
  <si>
    <t>Sanchez</t>
  </si>
  <si>
    <t>White</t>
  </si>
  <si>
    <t>Young</t>
  </si>
  <si>
    <t>Berroa</t>
  </si>
  <si>
    <t>KC</t>
  </si>
  <si>
    <t>DeJesus</t>
  </si>
  <si>
    <t>Graffanino</t>
  </si>
  <si>
    <t>Harvey</t>
  </si>
  <si>
    <t>Nunez</t>
  </si>
  <si>
    <t>Randa</t>
  </si>
  <si>
    <t>Relaford</t>
  </si>
  <si>
    <t>Stairs</t>
  </si>
  <si>
    <t>Sweeney</t>
  </si>
  <si>
    <t>Blanco</t>
  </si>
  <si>
    <t>MIN</t>
  </si>
  <si>
    <t>Cuddyer</t>
  </si>
  <si>
    <t>Ford</t>
  </si>
  <si>
    <t>Guzman</t>
  </si>
  <si>
    <t>Hunter</t>
  </si>
  <si>
    <t>Jones</t>
  </si>
  <si>
    <t>Koskie</t>
  </si>
  <si>
    <t>Morneau</t>
  </si>
  <si>
    <t xml:space="preserve">1B </t>
  </si>
  <si>
    <t>Rivas</t>
  </si>
  <si>
    <t>Stewart</t>
  </si>
  <si>
    <t>Cairo</t>
  </si>
  <si>
    <t>NYA</t>
  </si>
  <si>
    <t>Giambi</t>
  </si>
  <si>
    <t>Jeter</t>
  </si>
  <si>
    <t>Lofton</t>
  </si>
  <si>
    <t>Matsui</t>
  </si>
  <si>
    <t>Olerud</t>
  </si>
  <si>
    <t>Posada</t>
  </si>
  <si>
    <t>Sheffield</t>
  </si>
  <si>
    <t>Sierra</t>
  </si>
  <si>
    <t>Williams</t>
  </si>
  <si>
    <t>Byrnes</t>
  </si>
  <si>
    <t>OAK</t>
  </si>
  <si>
    <t>Chavez</t>
  </si>
  <si>
    <t>Crosby</t>
  </si>
  <si>
    <t>Durazo</t>
  </si>
  <si>
    <t>Dye</t>
  </si>
  <si>
    <t>Hatteberg</t>
  </si>
  <si>
    <t>Kotsay</t>
  </si>
  <si>
    <t>Miller</t>
  </si>
  <si>
    <t>Scutaro</t>
  </si>
  <si>
    <t>Boone</t>
  </si>
  <si>
    <t>SEA</t>
  </si>
  <si>
    <t>Ibanez</t>
  </si>
  <si>
    <t>Olivo</t>
  </si>
  <si>
    <t>Spiezio</t>
  </si>
  <si>
    <t>Suzuki</t>
  </si>
  <si>
    <t>Wilson</t>
  </si>
  <si>
    <t>Winn</t>
  </si>
  <si>
    <t>Baldelli</t>
  </si>
  <si>
    <t>TB</t>
  </si>
  <si>
    <t>Blum</t>
  </si>
  <si>
    <t>Crawford</t>
  </si>
  <si>
    <t>Cruz</t>
  </si>
  <si>
    <t>Hall</t>
  </si>
  <si>
    <t>Huff</t>
  </si>
  <si>
    <t>Lugo</t>
  </si>
  <si>
    <t>Barajas</t>
  </si>
  <si>
    <t>TEX</t>
  </si>
  <si>
    <t>Blalock</t>
  </si>
  <si>
    <t>Dellucci</t>
  </si>
  <si>
    <t>E Young</t>
  </si>
  <si>
    <t>M Young</t>
  </si>
  <si>
    <t>Matthews</t>
  </si>
  <si>
    <t>Mench</t>
  </si>
  <si>
    <t>Nix</t>
  </si>
  <si>
    <t>Soriano</t>
  </si>
  <si>
    <t>Teixiera</t>
  </si>
  <si>
    <t>Delgado</t>
  </si>
  <si>
    <t>TOR</t>
  </si>
  <si>
    <t>Gomez</t>
  </si>
  <si>
    <t>Hinske</t>
  </si>
  <si>
    <t>Hudson</t>
  </si>
  <si>
    <t>Johnson</t>
  </si>
  <si>
    <t>Menechino</t>
  </si>
  <si>
    <t>Rios</t>
  </si>
  <si>
    <t>Wells</t>
  </si>
  <si>
    <t>Zaun</t>
  </si>
  <si>
    <t>PA</t>
  </si>
  <si>
    <t>BA</t>
  </si>
  <si>
    <t>OBA</t>
  </si>
  <si>
    <t>SLG</t>
  </si>
  <si>
    <t>RC</t>
  </si>
  <si>
    <t>RAR</t>
  </si>
  <si>
    <t>PRAR</t>
  </si>
  <si>
    <t>RG</t>
  </si>
  <si>
    <t>SEC</t>
  </si>
  <si>
    <t>SU</t>
  </si>
  <si>
    <t>PRAA</t>
  </si>
  <si>
    <t>sb%</t>
  </si>
  <si>
    <t>r/tob</t>
  </si>
  <si>
    <t>t/bip</t>
  </si>
  <si>
    <t>sbfrq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</si>
</sst>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7"/>
  <sheetViews>
    <sheetView tabSelected="1" zoomScale="75" zoomScaleNormal="75" workbookViewId="0" topLeftCell="A1">
      <selection activeCell="Y39" sqref="Y39"/>
    </sheetView>
  </sheetViews>
  <sheetFormatPr defaultColWidth="9.140625" defaultRowHeight="12.75"/>
  <cols>
    <col min="1" max="1" width="11.140625" style="0" customWidth="1"/>
    <col min="2" max="2" width="6.7109375" style="0" customWidth="1"/>
    <col min="3" max="3" width="6.7109375" style="0" hidden="1" customWidth="1"/>
    <col min="4" max="5" width="5.00390625" style="0" customWidth="1"/>
    <col min="6" max="18" width="6.7109375" style="0" hidden="1" customWidth="1"/>
    <col min="19" max="19" width="4.8515625" style="0" customWidth="1"/>
    <col min="20" max="29" width="6.7109375" style="0" customWidth="1"/>
    <col min="30" max="34" width="6.7109375" style="0" hidden="1" customWidth="1"/>
    <col min="35" max="16384" width="6.7109375" style="0" customWidth="1"/>
  </cols>
  <sheetData>
    <row r="1" spans="1:3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172</v>
      </c>
      <c r="T1" t="s">
        <v>173</v>
      </c>
      <c r="U1" t="s">
        <v>174</v>
      </c>
      <c r="V1" t="s">
        <v>175</v>
      </c>
      <c r="W1" t="s">
        <v>176</v>
      </c>
      <c r="X1" t="s">
        <v>177</v>
      </c>
      <c r="Y1" t="s">
        <v>178</v>
      </c>
      <c r="Z1" t="s">
        <v>179</v>
      </c>
      <c r="AA1" t="s">
        <v>180</v>
      </c>
      <c r="AB1" t="s">
        <v>181</v>
      </c>
      <c r="AC1" t="s">
        <v>182</v>
      </c>
      <c r="AD1" t="s">
        <v>183</v>
      </c>
      <c r="AE1" t="s">
        <v>184</v>
      </c>
      <c r="AF1" t="s">
        <v>185</v>
      </c>
      <c r="AG1" t="s">
        <v>186</v>
      </c>
    </row>
    <row r="2" spans="1:33" ht="12.75">
      <c r="A2" t="s">
        <v>28</v>
      </c>
      <c r="B2" t="s">
        <v>19</v>
      </c>
      <c r="C2">
        <v>0.99</v>
      </c>
      <c r="D2">
        <v>28</v>
      </c>
      <c r="E2" t="s">
        <v>29</v>
      </c>
      <c r="F2">
        <v>1.12</v>
      </c>
      <c r="G2">
        <v>156</v>
      </c>
      <c r="H2">
        <v>612</v>
      </c>
      <c r="I2">
        <v>206</v>
      </c>
      <c r="J2">
        <v>39</v>
      </c>
      <c r="K2">
        <v>2</v>
      </c>
      <c r="L2">
        <v>39</v>
      </c>
      <c r="M2">
        <v>124</v>
      </c>
      <c r="N2">
        <v>126</v>
      </c>
      <c r="O2">
        <v>52</v>
      </c>
      <c r="P2">
        <v>74</v>
      </c>
      <c r="Q2">
        <v>15</v>
      </c>
      <c r="R2">
        <v>3</v>
      </c>
      <c r="S2">
        <f>H2+O2</f>
        <v>664</v>
      </c>
      <c r="T2" s="2">
        <f>I2/H2/(C2^0.438)</f>
        <v>0.33808630812300144</v>
      </c>
      <c r="U2" s="2">
        <f>(I2+O2)/(H2+O2)/(C2^0.438)</f>
        <v>0.39026842106817633</v>
      </c>
      <c r="V2" s="2">
        <f>(I2+J2+2*K2+3*L2)/H2/(C2^0.438)</f>
        <v>0.6006776154030025</v>
      </c>
      <c r="W2" s="3">
        <f>((1.5*I2+J2+2*K2+3*L2+O2+0.7*Q2-R2-0.3*(H2-I2))*0.322)/C2</f>
        <v>132.28020202020204</v>
      </c>
      <c r="X2" s="3">
        <f>(Z2-5.01*0.73)*(H2-I2+R2)/25.5</f>
        <v>73.61997849079029</v>
      </c>
      <c r="Y2" s="3">
        <f>(Z2-5.01*0.73*F2)*(H2-I2+R2)/25.5</f>
        <v>66.58075166726087</v>
      </c>
      <c r="Z2" s="1">
        <f>W2*25.5/(H2-I2+R2)</f>
        <v>8.247298658961252</v>
      </c>
      <c r="AA2" s="2">
        <f>V2-T2+(U2-T2)/(1-U2)</f>
        <v>0.34817341381381656</v>
      </c>
      <c r="AB2" s="3">
        <f>50+4.25*((AD2-0.686)/(0.686*0.19)+(AE2-0.335)/(0.2*0.335)+(AF2-0.0066)/(0.0066*0.89)+(AG2-0.07)/(0.07*0.91))</f>
        <v>53.416741300022046</v>
      </c>
      <c r="AC2" s="3">
        <f>(Z2-5.01*F2)*(H2-I2+R2)/25.5</f>
        <v>42.28095496137852</v>
      </c>
      <c r="AD2" s="1">
        <f>(Q2+3)/(Q2+R2+7)</f>
        <v>0.72</v>
      </c>
      <c r="AE2" s="1">
        <f>(M2-L2)/(I2+O2-L2)</f>
        <v>0.3881278538812785</v>
      </c>
      <c r="AF2" s="1">
        <f>K2/(H2-L2-P2)</f>
        <v>0.004008016032064128</v>
      </c>
      <c r="AG2" s="1">
        <f>(Q2+R2)/(I2+O2-L2)</f>
        <v>0.0821917808219178</v>
      </c>
    </row>
    <row r="3" spans="1:33" ht="12.75">
      <c r="A3" t="s">
        <v>42</v>
      </c>
      <c r="B3" t="s">
        <v>37</v>
      </c>
      <c r="C3">
        <v>0.97</v>
      </c>
      <c r="D3">
        <v>32</v>
      </c>
      <c r="E3" t="s">
        <v>27</v>
      </c>
      <c r="F3">
        <v>1.01</v>
      </c>
      <c r="G3">
        <v>140</v>
      </c>
      <c r="H3">
        <v>550</v>
      </c>
      <c r="I3">
        <v>187</v>
      </c>
      <c r="J3">
        <v>41</v>
      </c>
      <c r="K3">
        <v>0</v>
      </c>
      <c r="L3">
        <v>27</v>
      </c>
      <c r="M3">
        <v>111</v>
      </c>
      <c r="N3">
        <v>104</v>
      </c>
      <c r="O3">
        <v>66</v>
      </c>
      <c r="P3">
        <v>95</v>
      </c>
      <c r="Q3">
        <v>11</v>
      </c>
      <c r="R3">
        <v>6</v>
      </c>
      <c r="S3">
        <f>H3+O3</f>
        <v>616</v>
      </c>
      <c r="T3" s="2">
        <f>I3/H3/(C3^0.438)</f>
        <v>0.3445663777759543</v>
      </c>
      <c r="U3" s="2">
        <f>(I3+O3)/(H3+O3)/(C3^0.438)</f>
        <v>0.4162303933217935</v>
      </c>
      <c r="V3" s="2">
        <f>(I3+J3+2*K3+3*L3)/H3/(C3^0.438)</f>
        <v>0.5693636937581276</v>
      </c>
      <c r="W3" s="3">
        <f>((1.5*I3+J3+2*K3+3*L3+O3+0.7*Q3-R3-0.3*(H3-I3))*0.322)/C3</f>
        <v>119.93670103092785</v>
      </c>
      <c r="X3" s="3">
        <f>(Z3-5.01*0.73)*(H3-I3+R3)/25.5</f>
        <v>67.01341867798669</v>
      </c>
      <c r="Y3" s="3">
        <f>(Z3-5.01*0.73*F3)*(H3-I3+R3)/25.5</f>
        <v>66.48418585445728</v>
      </c>
      <c r="Z3" s="1">
        <f>W3*25.5/(H3-I3+R3)</f>
        <v>8.288308607828348</v>
      </c>
      <c r="AA3" s="2">
        <f>V3-T3+(U3-T3)/(1-U3)</f>
        <v>0.34755810161749473</v>
      </c>
      <c r="AB3" s="3">
        <f>50+4.25*((AD3-0.686)/(0.686*0.19)+(AE3-0.335)/(0.2*0.335)+(AF3-0.0066)/(0.0066*0.89)+(AG3-0.07)/(0.07*0.91))</f>
        <v>44.552226300142635</v>
      </c>
      <c r="AC3" s="3">
        <f>(Z3-5.01*F3)*(H3-I3+R3)/25.5</f>
        <v>46.714077501516094</v>
      </c>
      <c r="AD3" s="1">
        <f>(Q3+3)/(Q3+R3+7)</f>
        <v>0.5833333333333334</v>
      </c>
      <c r="AE3" s="1">
        <f>(M3-L3)/(I3+O3-L3)</f>
        <v>0.37168141592920356</v>
      </c>
      <c r="AF3" s="1">
        <f>K3/(H3-L3-P3)</f>
        <v>0</v>
      </c>
      <c r="AG3" s="1">
        <f>(Q3+R3)/(I3+O3-L3)</f>
        <v>0.0752212389380531</v>
      </c>
    </row>
    <row r="4" spans="1:33" ht="12.75">
      <c r="A4" t="s">
        <v>48</v>
      </c>
      <c r="B4" t="s">
        <v>37</v>
      </c>
      <c r="C4">
        <v>0.97</v>
      </c>
      <c r="D4">
        <v>28</v>
      </c>
      <c r="E4" t="s">
        <v>23</v>
      </c>
      <c r="F4">
        <v>0.86</v>
      </c>
      <c r="G4">
        <v>162</v>
      </c>
      <c r="H4">
        <v>653</v>
      </c>
      <c r="I4">
        <v>203</v>
      </c>
      <c r="J4">
        <v>40</v>
      </c>
      <c r="K4">
        <v>2</v>
      </c>
      <c r="L4">
        <v>34</v>
      </c>
      <c r="M4">
        <v>107</v>
      </c>
      <c r="N4">
        <v>150</v>
      </c>
      <c r="O4">
        <v>48</v>
      </c>
      <c r="P4">
        <v>73</v>
      </c>
      <c r="Q4">
        <v>4</v>
      </c>
      <c r="R4">
        <v>1</v>
      </c>
      <c r="S4">
        <f>H4+O4</f>
        <v>701</v>
      </c>
      <c r="T4" s="2">
        <f>I4/H4/(C4^0.438)</f>
        <v>0.31504807985099864</v>
      </c>
      <c r="U4" s="2">
        <f>(I4+O4)/(H4+O4)/(C4^0.438)</f>
        <v>0.36286884627743776</v>
      </c>
      <c r="V4" s="2">
        <f>(I4+J4+2*K4+3*L4)/H4/(C4^0.438)</f>
        <v>0.5416343835861996</v>
      </c>
      <c r="W4" s="3">
        <f>((1.5*I4+J4+2*K4+3*L4+O4+0.7*Q4-R4-0.3*(H4-I4))*0.322)/C4</f>
        <v>121.26453608247424</v>
      </c>
      <c r="X4" s="3">
        <f>(Z4-5.01*0.73)*(H4-I4+R4)/25.5</f>
        <v>56.58052431776836</v>
      </c>
      <c r="Y4" s="3">
        <f>(Z4-5.01*0.73*F4)*(H4-I4+R4)/25.5</f>
        <v>65.63628596482718</v>
      </c>
      <c r="Z4" s="1">
        <f>W4*25.5/(H4-I4+R4)</f>
        <v>6.8564205545523125</v>
      </c>
      <c r="AA4" s="2">
        <f>V4-T4+(U4-T4)/(1-U4)</f>
        <v>0.30164269698647594</v>
      </c>
      <c r="AB4" s="3">
        <f>50+4.25*((AD4-0.686)/(0.686*0.19)+(AE4-0.335)/(0.2*0.335)+(AF4-0.0066)/(0.0066*0.89)+(AG4-0.07)/(0.07*0.91))</f>
        <v>41.483478918297656</v>
      </c>
      <c r="AC4" s="3">
        <f>(Z4-5.01*F4)*(H4-I4+R4)/25.5</f>
        <v>45.06145372953307</v>
      </c>
      <c r="AD4" s="1">
        <f>(Q4+3)/(Q4+R4+7)</f>
        <v>0.5833333333333334</v>
      </c>
      <c r="AE4" s="1">
        <f>(M4-L4)/(I4+O4-L4)</f>
        <v>0.33640552995391704</v>
      </c>
      <c r="AF4" s="1">
        <f>K4/(H4-L4-P4)</f>
        <v>0.003663003663003663</v>
      </c>
      <c r="AG4" s="1">
        <f>(Q4+R4)/(I4+O4-L4)</f>
        <v>0.02304147465437788</v>
      </c>
    </row>
    <row r="5" spans="1:33" ht="12.75">
      <c r="A5" t="s">
        <v>58</v>
      </c>
      <c r="B5" t="s">
        <v>50</v>
      </c>
      <c r="C5">
        <v>1.02</v>
      </c>
      <c r="D5">
        <v>32</v>
      </c>
      <c r="E5" t="s">
        <v>31</v>
      </c>
      <c r="F5">
        <v>1.12</v>
      </c>
      <c r="G5">
        <v>152</v>
      </c>
      <c r="H5">
        <v>567</v>
      </c>
      <c r="I5">
        <v>176</v>
      </c>
      <c r="J5">
        <v>44</v>
      </c>
      <c r="K5">
        <v>0</v>
      </c>
      <c r="L5">
        <v>43</v>
      </c>
      <c r="M5">
        <v>108</v>
      </c>
      <c r="N5">
        <v>130</v>
      </c>
      <c r="O5">
        <v>82</v>
      </c>
      <c r="P5">
        <v>124</v>
      </c>
      <c r="Q5">
        <v>2</v>
      </c>
      <c r="R5">
        <v>4</v>
      </c>
      <c r="S5">
        <f>H5+O5</f>
        <v>649</v>
      </c>
      <c r="T5" s="2">
        <f>I5/H5/(C5^0.438)</f>
        <v>0.3077249669320119</v>
      </c>
      <c r="U5" s="2">
        <f>(I5+O5)/(H5+O5)/(C5^0.438)</f>
        <v>0.39410154181797424</v>
      </c>
      <c r="V5" s="2">
        <f>(I5+J5+2*K5+3*L5)/H5/(C5^0.438)</f>
        <v>0.6102046219276828</v>
      </c>
      <c r="W5" s="3">
        <f>((1.5*I5+J5+2*K5+3*L5+O5+0.7*Q5-R5-0.3*(H5-I5))*0.322)/C5</f>
        <v>125.99039215686274</v>
      </c>
      <c r="X5" s="3">
        <f>(Z5-5.01*0.73)*(H5-I5+R5)/25.5</f>
        <v>69.33809803921568</v>
      </c>
      <c r="Y5" s="3">
        <f>(Z5-5.01*0.73*F5)*(H5-I5+R5)/25.5</f>
        <v>62.53982274509802</v>
      </c>
      <c r="Z5" s="1">
        <f>W5*25.5/(H5-I5+R5)</f>
        <v>8.133556962025315</v>
      </c>
      <c r="AA5" s="2">
        <f>V5-T5+(U5-T5)/(1-U5)</f>
        <v>0.4450391444935181</v>
      </c>
      <c r="AB5" s="3">
        <f>50+4.25*((AD5-0.686)/(0.686*0.19)+(AE5-0.335)/(0.2*0.335)+(AF5-0.0066)/(0.0066*0.89)+(AG5-0.07)/(0.07*0.91))</f>
        <v>30.516427325510772</v>
      </c>
      <c r="AC5" s="3">
        <f>(Z5-5.01*F5)*(H5-I5+R5)/25.5</f>
        <v>39.0718039215686</v>
      </c>
      <c r="AD5" s="1">
        <f>(Q5+3)/(Q5+R5+7)</f>
        <v>0.38461538461538464</v>
      </c>
      <c r="AE5" s="1">
        <f>(M5-L5)/(I5+O5-L5)</f>
        <v>0.3023255813953488</v>
      </c>
      <c r="AF5" s="1">
        <f>K5/(H5-L5-P5)</f>
        <v>0</v>
      </c>
      <c r="AG5" s="1">
        <f>(Q5+R5)/(I5+O5-L5)</f>
        <v>0.027906976744186046</v>
      </c>
    </row>
    <row r="6" spans="1:33" ht="12.75">
      <c r="A6" t="s">
        <v>30</v>
      </c>
      <c r="B6" t="s">
        <v>81</v>
      </c>
      <c r="C6">
        <v>0.97</v>
      </c>
      <c r="D6">
        <v>29</v>
      </c>
      <c r="E6" t="s">
        <v>23</v>
      </c>
      <c r="F6">
        <v>0.86</v>
      </c>
      <c r="G6">
        <v>136</v>
      </c>
      <c r="H6">
        <v>522</v>
      </c>
      <c r="I6">
        <v>166</v>
      </c>
      <c r="J6">
        <v>37</v>
      </c>
      <c r="K6">
        <v>10</v>
      </c>
      <c r="L6">
        <v>20</v>
      </c>
      <c r="M6">
        <v>97</v>
      </c>
      <c r="N6">
        <v>97</v>
      </c>
      <c r="O6">
        <v>52</v>
      </c>
      <c r="P6">
        <v>87</v>
      </c>
      <c r="Q6">
        <v>12</v>
      </c>
      <c r="R6">
        <v>5</v>
      </c>
      <c r="S6">
        <f>H6+O6</f>
        <v>574</v>
      </c>
      <c r="T6" s="2">
        <f>I6/H6/(C6^0.438)</f>
        <v>0.32227867202393745</v>
      </c>
      <c r="U6" s="2">
        <f>(I6+O6)/(H6+O6)/(C6^0.438)</f>
        <v>0.38489173168250684</v>
      </c>
      <c r="V6" s="2">
        <f>(I6+J6+2*K6+3*L6)/H6/(C6^0.438)</f>
        <v>0.549426892667315</v>
      </c>
      <c r="W6" s="3">
        <f>((1.5*I6+J6+2*K6+3*L6+O6+0.7*Q6-R6-0.3*(H6-I6))*0.322)/C6</f>
        <v>104.43422680412371</v>
      </c>
      <c r="X6" s="3">
        <f>(Z6-5.01*0.73)*(H6-I6+R6)/25.5</f>
        <v>52.65833268647667</v>
      </c>
      <c r="Y6" s="3">
        <f>(Z6-5.01*0.73*F6)*(H6-I6+R6)/25.5</f>
        <v>59.90695786294725</v>
      </c>
      <c r="Z6" s="1">
        <f>W6*25.5/(H6-I6+R6)</f>
        <v>7.376932918296828</v>
      </c>
      <c r="AA6" s="2">
        <f>V6-T6+(U6-T6)/(1-U6)</f>
        <v>0.32894015367954865</v>
      </c>
      <c r="AB6" s="3">
        <f>50+4.25*((AD6-0.686)/(0.686*0.19)+(AE6-0.335)/(0.2*0.335)+(AF6-0.0066)/(0.0066*0.89)+(AG6-0.07)/(0.07*0.91))</f>
        <v>65.14647975928902</v>
      </c>
      <c r="AC6" s="3">
        <f>(Z6-5.01*F6)*(H6-I6+R6)/25.5</f>
        <v>43.43796798059432</v>
      </c>
      <c r="AD6" s="1">
        <f>(Q6+3)/(Q6+R6+7)</f>
        <v>0.625</v>
      </c>
      <c r="AE6" s="1">
        <f>(M6-L6)/(I6+O6-L6)</f>
        <v>0.3888888888888889</v>
      </c>
      <c r="AF6" s="1">
        <f>K6/(H6-L6-P6)</f>
        <v>0.024096385542168676</v>
      </c>
      <c r="AG6" s="1">
        <f>(Q6+R6)/(I6+O6-L6)</f>
        <v>0.08585858585858586</v>
      </c>
    </row>
    <row r="7" spans="1:33" ht="12.75">
      <c r="A7" t="s">
        <v>140</v>
      </c>
      <c r="B7" t="s">
        <v>136</v>
      </c>
      <c r="C7" s="1">
        <v>0.94</v>
      </c>
      <c r="D7">
        <v>31</v>
      </c>
      <c r="E7" t="s">
        <v>29</v>
      </c>
      <c r="F7">
        <v>1.12</v>
      </c>
      <c r="G7">
        <v>161</v>
      </c>
      <c r="H7">
        <v>704</v>
      </c>
      <c r="I7">
        <v>262</v>
      </c>
      <c r="J7">
        <v>24</v>
      </c>
      <c r="K7">
        <v>5</v>
      </c>
      <c r="L7">
        <v>8</v>
      </c>
      <c r="M7">
        <v>101</v>
      </c>
      <c r="N7">
        <v>60</v>
      </c>
      <c r="O7">
        <v>49</v>
      </c>
      <c r="P7">
        <v>63</v>
      </c>
      <c r="Q7">
        <v>36</v>
      </c>
      <c r="R7">
        <v>11</v>
      </c>
      <c r="S7">
        <f>H7+O7</f>
        <v>753</v>
      </c>
      <c r="T7" s="2">
        <f>I7/H7/(C7^0.438)</f>
        <v>0.3823830494389182</v>
      </c>
      <c r="U7" s="2">
        <f>(I7+O7)/(H7+O7)/(C7^0.438)</f>
        <v>0.4243609499729049</v>
      </c>
      <c r="V7" s="2">
        <f>(I7+J7+2*K7+3*L7)/H7/(C7^0.438)</f>
        <v>0.46703273213913676</v>
      </c>
      <c r="W7" s="3">
        <f>((1.5*I7+J7+2*K7+3*L7+O7+0.7*Q7-R7-0.3*(H7-I7))*0.322)/C7</f>
        <v>130.71829787234043</v>
      </c>
      <c r="X7" s="3">
        <f>(Z7-5.01*0.73)*(H7-I7+R7)/25.5</f>
        <v>65.74743904881102</v>
      </c>
      <c r="Y7" s="3">
        <f>(Z7-5.01*0.73*F7)*(H7-I7+R7)/25.5</f>
        <v>57.950935989987485</v>
      </c>
      <c r="Z7" s="1">
        <f>W7*25.5/(H7-I7+R7)</f>
        <v>7.358314780893335</v>
      </c>
      <c r="AA7" s="2">
        <f>V7-T7+(U7-T7)/(1-U7)</f>
        <v>0.15757368000723032</v>
      </c>
      <c r="AB7" s="3">
        <f>50+4.25*((AD7-0.686)/(0.686*0.19)+(AE7-0.335)/(0.2*0.335)+(AF7-0.0066)/(0.0066*0.89)+(AG7-0.07)/(0.07*0.91))</f>
        <v>56.019190204498905</v>
      </c>
      <c r="AC7" s="3">
        <f>(Z7-5.01*F7)*(H7-I7+R7)/25.5</f>
        <v>31.036980225281592</v>
      </c>
      <c r="AD7" s="1">
        <f>(Q7+3)/(Q7+R7+7)</f>
        <v>0.7222222222222222</v>
      </c>
      <c r="AE7" s="1">
        <f>(M7-L7)/(I7+O7-L7)</f>
        <v>0.3069306930693069</v>
      </c>
      <c r="AF7" s="1">
        <f>K7/(H7-L7-P7)</f>
        <v>0.007898894154818325</v>
      </c>
      <c r="AG7" s="1">
        <f>(Q7+R7)/(I7+O7-L7)</f>
        <v>0.1551155115511551</v>
      </c>
    </row>
    <row r="8" spans="1:33" ht="12.75">
      <c r="A8" t="s">
        <v>57</v>
      </c>
      <c r="B8" t="s">
        <v>50</v>
      </c>
      <c r="C8">
        <v>1.02</v>
      </c>
      <c r="D8">
        <v>29</v>
      </c>
      <c r="E8" t="s">
        <v>44</v>
      </c>
      <c r="F8">
        <v>1.19</v>
      </c>
      <c r="G8">
        <v>150</v>
      </c>
      <c r="H8">
        <v>582</v>
      </c>
      <c r="I8">
        <v>175</v>
      </c>
      <c r="J8">
        <v>47</v>
      </c>
      <c r="K8">
        <v>3</v>
      </c>
      <c r="L8">
        <v>41</v>
      </c>
      <c r="M8">
        <v>94</v>
      </c>
      <c r="N8">
        <v>139</v>
      </c>
      <c r="O8">
        <v>75</v>
      </c>
      <c r="P8">
        <v>133</v>
      </c>
      <c r="Q8">
        <v>0</v>
      </c>
      <c r="R8">
        <v>0</v>
      </c>
      <c r="S8">
        <f>H8+O8</f>
        <v>657</v>
      </c>
      <c r="T8" s="2">
        <f>I8/H8/(C8^0.438)</f>
        <v>0.2980905365884575</v>
      </c>
      <c r="U8" s="2">
        <f>(I8+O8)/(H8+O8)/(C8^0.438)</f>
        <v>0.3772313378875457</v>
      </c>
      <c r="V8" s="2">
        <f>(I8+J8+2*K8+3*L8)/H8/(C8^0.438)</f>
        <v>0.5978844476717062</v>
      </c>
      <c r="W8" s="3">
        <f>((1.5*I8+J8+2*K8+3*L8+O8+0.7*Q8-R8-0.3*(H8-I8))*0.322)/C8</f>
        <v>123.55960784313726</v>
      </c>
      <c r="X8" s="3">
        <f>(Z8-5.01*0.73)*(H8-I8+R8)/25.5</f>
        <v>65.18623137254903</v>
      </c>
      <c r="Y8" s="3">
        <f>(Z8-5.01*0.73*F8)*(H8-I8+R8)/25.5</f>
        <v>54.09528984313725</v>
      </c>
      <c r="Z8" s="1">
        <f>W8*25.5/(H8-I8+R8)</f>
        <v>7.7414496314496315</v>
      </c>
      <c r="AA8" s="2">
        <f>V8-T8+(U8-T8)/(1-U8)</f>
        <v>0.4268728829612486</v>
      </c>
      <c r="AB8" s="3">
        <f>50+4.25*((AD8-0.686)/(0.686*0.19)+(AE8-0.335)/(0.2*0.335)+(AF8-0.0066)/(0.0066*0.89)+(AG8-0.07)/(0.07*0.91))</f>
        <v>32.31630207872348</v>
      </c>
      <c r="AC8" s="3">
        <f>(Z8-5.01*F8)*(H8-I8+R8)/25.5</f>
        <v>28.403007843137267</v>
      </c>
      <c r="AD8" s="1">
        <f>(Q8+3)/(Q8+R8+7)</f>
        <v>0.42857142857142855</v>
      </c>
      <c r="AE8" s="1">
        <f>(M8-L8)/(I8+O8-L8)</f>
        <v>0.2535885167464115</v>
      </c>
      <c r="AF8" s="1">
        <f>K8/(H8-L8-P8)</f>
        <v>0.007352941176470588</v>
      </c>
      <c r="AG8" s="1">
        <f>(Q8+R8)/(I8+O8-L8)</f>
        <v>0</v>
      </c>
    </row>
    <row r="9" spans="1:33" ht="12.75">
      <c r="A9" t="s">
        <v>40</v>
      </c>
      <c r="B9" t="s">
        <v>37</v>
      </c>
      <c r="C9">
        <v>0.97</v>
      </c>
      <c r="D9">
        <v>34</v>
      </c>
      <c r="E9" t="s">
        <v>35</v>
      </c>
      <c r="F9">
        <v>0.89</v>
      </c>
      <c r="G9">
        <v>150</v>
      </c>
      <c r="H9">
        <v>579</v>
      </c>
      <c r="I9">
        <v>183</v>
      </c>
      <c r="J9">
        <v>33</v>
      </c>
      <c r="K9">
        <v>3</v>
      </c>
      <c r="L9">
        <v>23</v>
      </c>
      <c r="M9">
        <v>83</v>
      </c>
      <c r="N9">
        <v>86</v>
      </c>
      <c r="O9">
        <v>47</v>
      </c>
      <c r="P9">
        <v>97</v>
      </c>
      <c r="Q9">
        <v>0</v>
      </c>
      <c r="R9">
        <v>0</v>
      </c>
      <c r="S9">
        <f>H9+O9</f>
        <v>626</v>
      </c>
      <c r="T9" s="2">
        <f>I9/H9/(C9^0.438)</f>
        <v>0.3203070564512833</v>
      </c>
      <c r="U9" s="2">
        <f>(I9+O9)/(H9+O9)/(C9^0.438)</f>
        <v>0.37234667773195584</v>
      </c>
      <c r="V9" s="2">
        <f>(I9+J9+2*K9+3*L9)/H9/(C9^0.438)</f>
        <v>0.5093407291110571</v>
      </c>
      <c r="W9" s="3">
        <f>((1.5*I9+J9+2*K9+3*L9+O9+0.7*Q9-R9-0.3*(H9-I9))*0.322)/C9</f>
        <v>103.13958762886598</v>
      </c>
      <c r="X9" s="3">
        <f>(Z9-5.01*0.73)*(H9-I9+R9)/25.5</f>
        <v>46.34386998180717</v>
      </c>
      <c r="Y9" s="3">
        <f>(Z9-5.01*0.73*F9)*(H9-I9+R9)/25.5</f>
        <v>52.59139892298363</v>
      </c>
      <c r="Z9" s="1">
        <f>W9*25.5/(H9-I9+R9)</f>
        <v>6.6415643548890975</v>
      </c>
      <c r="AA9" s="2">
        <f>V9-T9+(U9-T9)/(1-U9)</f>
        <v>0.27194508160862757</v>
      </c>
      <c r="AB9" s="3">
        <f>50+4.25*((AD9-0.686)/(0.686*0.19)+(AE9-0.335)/(0.2*0.335)+(AF9-0.0066)/(0.0066*0.89)+(AG9-0.07)/(0.07*0.91))</f>
        <v>34.025675389181046</v>
      </c>
      <c r="AC9" s="3">
        <f>(Z9-5.01*F9)*(H9-I9+R9)/25.5</f>
        <v>33.89549351121892</v>
      </c>
      <c r="AD9" s="1">
        <f>(Q9+3)/(Q9+R9+7)</f>
        <v>0.42857142857142855</v>
      </c>
      <c r="AE9" s="1">
        <f>(M9-L9)/(I9+O9-L9)</f>
        <v>0.2898550724637681</v>
      </c>
      <c r="AF9" s="1">
        <f>K9/(H9-L9-P9)</f>
        <v>0.006535947712418301</v>
      </c>
      <c r="AG9" s="1">
        <f>(Q9+R9)/(I9+O9-L9)</f>
        <v>0</v>
      </c>
    </row>
    <row r="10" spans="1:33" ht="12.75">
      <c r="A10" t="s">
        <v>88</v>
      </c>
      <c r="B10" t="s">
        <v>115</v>
      </c>
      <c r="C10" s="1">
        <v>1.01</v>
      </c>
      <c r="D10">
        <v>29</v>
      </c>
      <c r="E10" t="s">
        <v>27</v>
      </c>
      <c r="F10">
        <v>1.01</v>
      </c>
      <c r="G10">
        <v>155</v>
      </c>
      <c r="H10">
        <v>601</v>
      </c>
      <c r="I10">
        <v>172</v>
      </c>
      <c r="J10">
        <v>24</v>
      </c>
      <c r="K10">
        <v>2</v>
      </c>
      <c r="L10">
        <v>36</v>
      </c>
      <c r="M10">
        <v>112</v>
      </c>
      <c r="N10">
        <v>106</v>
      </c>
      <c r="O10">
        <v>80</v>
      </c>
      <c r="P10">
        <v>131</v>
      </c>
      <c r="Q10">
        <v>28</v>
      </c>
      <c r="R10">
        <v>4</v>
      </c>
      <c r="S10">
        <f>H10+O10</f>
        <v>681</v>
      </c>
      <c r="T10" s="2">
        <f>I10/H10/(C10^0.438)</f>
        <v>0.28494511316812193</v>
      </c>
      <c r="U10" s="2">
        <f>(I10+O10)/(H10+O10)/(C10^0.438)</f>
        <v>0.36843481951591706</v>
      </c>
      <c r="V10" s="2">
        <f>(I10+J10+2*K10+3*L10)/H10/(C10^0.438)</f>
        <v>0.510250551487102</v>
      </c>
      <c r="W10" s="3">
        <f>((1.5*I10+J10+2*K10+3*L10+O10+0.7*Q10-R10-0.3*(H10-I10))*0.322)/C10</f>
        <v>115.05920792079209</v>
      </c>
      <c r="X10" s="3">
        <f>(Z10-5.01*0.73)*(H10-I10+R10)/25.5</f>
        <v>52.956819685497976</v>
      </c>
      <c r="Y10" s="3">
        <f>(Z10-5.01*0.73*F10)*(H10-I10+R10)/25.5</f>
        <v>52.33579580314503</v>
      </c>
      <c r="Z10" s="1">
        <f>W10*25.5/(H10-I10+R10)</f>
        <v>6.776004161617086</v>
      </c>
      <c r="AA10" s="2">
        <f>V10-T10+(U10-T10)/(1-U10)</f>
        <v>0.35750035489718945</v>
      </c>
      <c r="AB10" s="3">
        <f>50+4.25*((AD10-0.686)/(0.686*0.19)+(AE10-0.335)/(0.2*0.335)+(AF10-0.0066)/(0.0066*0.89)+(AG10-0.07)/(0.07*0.91))</f>
        <v>58.39185911118754</v>
      </c>
      <c r="AC10" s="3">
        <f>(Z10-5.01*F10)*(H10-I10+R10)/25.5</f>
        <v>29.13672556785091</v>
      </c>
      <c r="AD10" s="1">
        <f>(Q10+3)/(Q10+R10+7)</f>
        <v>0.7948717948717948</v>
      </c>
      <c r="AE10" s="1">
        <f>(M10-L10)/(I10+O10-L10)</f>
        <v>0.35185185185185186</v>
      </c>
      <c r="AF10" s="1">
        <f>K10/(H10-L10-P10)</f>
        <v>0.004608294930875576</v>
      </c>
      <c r="AG10" s="1">
        <f>(Q10+R10)/(I10+O10-L10)</f>
        <v>0.14814814814814814</v>
      </c>
    </row>
    <row r="11" spans="1:33" ht="12.75">
      <c r="A11" t="s">
        <v>88</v>
      </c>
      <c r="B11" t="s">
        <v>81</v>
      </c>
      <c r="C11">
        <v>0.97</v>
      </c>
      <c r="D11">
        <v>33</v>
      </c>
      <c r="E11" t="s">
        <v>35</v>
      </c>
      <c r="F11">
        <v>0.89</v>
      </c>
      <c r="G11">
        <v>135</v>
      </c>
      <c r="H11">
        <v>527</v>
      </c>
      <c r="I11">
        <v>176</v>
      </c>
      <c r="J11">
        <v>32</v>
      </c>
      <c r="K11">
        <v>2</v>
      </c>
      <c r="L11">
        <v>19</v>
      </c>
      <c r="M11">
        <v>72</v>
      </c>
      <c r="N11">
        <v>86</v>
      </c>
      <c r="O11">
        <v>41</v>
      </c>
      <c r="P11">
        <v>91</v>
      </c>
      <c r="Q11">
        <v>7</v>
      </c>
      <c r="R11">
        <v>4</v>
      </c>
      <c r="S11">
        <f>H11+O11</f>
        <v>568</v>
      </c>
      <c r="T11" s="2">
        <f>I11/H11/(C11^0.438)</f>
        <v>0.33845118031347227</v>
      </c>
      <c r="U11" s="2">
        <f>(I11+O11)/(H11+O11)/(C11^0.438)</f>
        <v>0.38717328074452195</v>
      </c>
      <c r="V11" s="2">
        <f>(I11+J11+2*K11+3*L11)/H11/(C11^0.438)</f>
        <v>0.5172918608200229</v>
      </c>
      <c r="W11" s="3">
        <f>((1.5*I11+J11+2*K11+3*L11+O11+0.7*Q11-R11-0.3*(H11-I11))*0.322)/C11</f>
        <v>97.46309278350515</v>
      </c>
      <c r="X11" s="3">
        <f>(Z11-5.01*0.73)*(H11-I11+R11)/25.5</f>
        <v>46.547739842328674</v>
      </c>
      <c r="Y11" s="3">
        <f>(Z11-5.01*0.73*F11)*(H11-I11+R11)/25.5</f>
        <v>52.148428665858084</v>
      </c>
      <c r="Z11" s="1">
        <f>W11*25.5/(H11-I11+R11)</f>
        <v>7.000870045012341</v>
      </c>
      <c r="AA11" s="2">
        <f>V11-T11+(U11-T11)/(1-U11)</f>
        <v>0.2583445580304322</v>
      </c>
      <c r="AB11" s="3">
        <f>50+4.25*((AD11-0.686)/(0.686*0.19)+(AE11-0.335)/(0.2*0.335)+(AF11-0.0066)/(0.0066*0.89)+(AG11-0.07)/(0.07*0.91))</f>
        <v>39.20724655293795</v>
      </c>
      <c r="AC11" s="3">
        <f>(Z11-5.01*F11)*(H11-I11+R11)/25.5</f>
        <v>35.388210430563966</v>
      </c>
      <c r="AD11" s="1">
        <f>(Q11+3)/(Q11+R11+7)</f>
        <v>0.5555555555555556</v>
      </c>
      <c r="AE11" s="1">
        <f>(M11-L11)/(I11+O11-L11)</f>
        <v>0.2676767676767677</v>
      </c>
      <c r="AF11" s="1">
        <f>K11/(H11-L11-P11)</f>
        <v>0.004796163069544364</v>
      </c>
      <c r="AG11" s="1">
        <f>(Q11+R11)/(I11+O11-L11)</f>
        <v>0.05555555555555555</v>
      </c>
    </row>
    <row r="12" spans="1:33" ht="12.75">
      <c r="A12" t="s">
        <v>119</v>
      </c>
      <c r="B12" t="s">
        <v>115</v>
      </c>
      <c r="C12" s="1">
        <v>1.01</v>
      </c>
      <c r="D12">
        <v>30</v>
      </c>
      <c r="E12" t="s">
        <v>31</v>
      </c>
      <c r="F12">
        <v>1.12</v>
      </c>
      <c r="G12">
        <v>162</v>
      </c>
      <c r="H12">
        <v>584</v>
      </c>
      <c r="I12">
        <v>174</v>
      </c>
      <c r="J12">
        <v>34</v>
      </c>
      <c r="K12">
        <v>2</v>
      </c>
      <c r="L12">
        <v>31</v>
      </c>
      <c r="M12">
        <v>109</v>
      </c>
      <c r="N12">
        <v>108</v>
      </c>
      <c r="O12">
        <v>88</v>
      </c>
      <c r="P12">
        <v>103</v>
      </c>
      <c r="Q12">
        <v>3</v>
      </c>
      <c r="R12">
        <v>0</v>
      </c>
      <c r="S12">
        <f>H12+O12</f>
        <v>672</v>
      </c>
      <c r="T12" s="2">
        <f>I12/H12/(C12^0.438)</f>
        <v>0.296649512826967</v>
      </c>
      <c r="U12" s="2">
        <f>(I12+O12)/(H12+O12)/(C12^0.438)</f>
        <v>0.38818545308761426</v>
      </c>
      <c r="V12" s="2">
        <f>(I12+J12+2*K12+3*L12)/H12/(C12^0.438)</f>
        <v>0.5199890885760053</v>
      </c>
      <c r="W12" s="3">
        <f>((1.5*I12+J12+2*K12+3*L12+O12+0.7*Q12-R12-0.3*(H12-I12))*0.322)/C12</f>
        <v>114.48534653465349</v>
      </c>
      <c r="X12" s="3">
        <f>(Z12-5.01*0.73)*(H12-I12+R12)/25.5</f>
        <v>55.68169947582996</v>
      </c>
      <c r="Y12" s="3">
        <f>(Z12-5.01*0.73*F12)*(H12-I12+R12)/25.5</f>
        <v>48.62526182877114</v>
      </c>
      <c r="Z12" s="1">
        <f>W12*25.5/(H12-I12+R12)</f>
        <v>7.1204300893504</v>
      </c>
      <c r="AA12" s="2">
        <f>V12-T12+(U12-T12)/(1-U12)</f>
        <v>0.3729534427657629</v>
      </c>
      <c r="AB12" s="3">
        <f>50+4.25*((AD12-0.686)/(0.686*0.19)+(AE12-0.335)/(0.2*0.335)+(AF12-0.0066)/(0.0066*0.89)+(AG12-0.07)/(0.07*0.91))</f>
        <v>42.001222501404385</v>
      </c>
      <c r="AC12" s="3">
        <f>(Z12-5.01*F12)*(H12-I12+R12)/25.5</f>
        <v>24.266052417006428</v>
      </c>
      <c r="AD12" s="1">
        <f>(Q12+3)/(Q12+R12+7)</f>
        <v>0.6</v>
      </c>
      <c r="AE12" s="1">
        <f>(M12-L12)/(I12+O12-L12)</f>
        <v>0.33766233766233766</v>
      </c>
      <c r="AF12" s="1">
        <f>K12/(H12-L12-P12)</f>
        <v>0.0044444444444444444</v>
      </c>
      <c r="AG12" s="1">
        <f>(Q12+R12)/(I12+O12-L12)</f>
        <v>0.012987012987012988</v>
      </c>
    </row>
    <row r="13" spans="1:33" ht="12.75">
      <c r="A13" t="s">
        <v>76</v>
      </c>
      <c r="B13" t="s">
        <v>71</v>
      </c>
      <c r="C13">
        <v>0.99</v>
      </c>
      <c r="D13">
        <v>27</v>
      </c>
      <c r="E13" t="s">
        <v>44</v>
      </c>
      <c r="F13">
        <v>1.19</v>
      </c>
      <c r="G13">
        <v>140</v>
      </c>
      <c r="H13">
        <v>482</v>
      </c>
      <c r="I13">
        <v>150</v>
      </c>
      <c r="J13">
        <v>41</v>
      </c>
      <c r="K13">
        <v>3</v>
      </c>
      <c r="L13">
        <v>28</v>
      </c>
      <c r="M13">
        <v>96</v>
      </c>
      <c r="N13">
        <v>109</v>
      </c>
      <c r="O13">
        <v>68</v>
      </c>
      <c r="P13">
        <v>111</v>
      </c>
      <c r="Q13">
        <v>3</v>
      </c>
      <c r="R13">
        <v>2</v>
      </c>
      <c r="S13">
        <f>H13+O13</f>
        <v>550</v>
      </c>
      <c r="T13" s="2">
        <f>I13/H13/(C13^0.438)</f>
        <v>0.31257627085456563</v>
      </c>
      <c r="U13" s="2">
        <f>(I13+O13)/(H13+O13)/(C13^0.438)</f>
        <v>0.39811229377350715</v>
      </c>
      <c r="V13" s="2">
        <f>(I13+J13+2*K13+3*L13)/H13/(C13^0.438)</f>
        <v>0.5855595474008863</v>
      </c>
      <c r="W13" s="3">
        <f>((1.5*I13+J13+2*K13+3*L13+O13+0.7*Q13-R13-0.3*(H13-I13))*0.322)/C13</f>
        <v>105.54444444444445</v>
      </c>
      <c r="X13" s="3">
        <f>(Z13-5.01*0.73)*(H13-I13+R13)/25.5</f>
        <v>57.64098562091507</v>
      </c>
      <c r="Y13" s="3">
        <f>(Z13-5.01*0.73*F13)*(H13-I13+R13)/25.5</f>
        <v>48.53932844444447</v>
      </c>
      <c r="Z13" s="1">
        <f>W13*25.5/(H13-I13+R13)</f>
        <v>8.05803393213573</v>
      </c>
      <c r="AA13" s="2">
        <f>V13-T13+(U13-T13)/(1-U13)</f>
        <v>0.41509620231981037</v>
      </c>
      <c r="AB13" s="3">
        <f>50+4.25*((AD13-0.686)/(0.686*0.19)+(AE13-0.335)/(0.2*0.335)+(AF13-0.0066)/(0.0066*0.89)+(AG13-0.07)/(0.07*0.91))</f>
        <v>44.02575144850797</v>
      </c>
      <c r="AC13" s="3">
        <f>(Z13-5.01*F13)*(H13-I13+R13)/25.5</f>
        <v>27.45524444444448</v>
      </c>
      <c r="AD13" s="1">
        <f>(Q13+3)/(Q13+R13+7)</f>
        <v>0.5</v>
      </c>
      <c r="AE13" s="1">
        <f>(M13-L13)/(I13+O13-L13)</f>
        <v>0.35789473684210527</v>
      </c>
      <c r="AF13" s="1">
        <f>K13/(H13-L13-P13)</f>
        <v>0.008746355685131196</v>
      </c>
      <c r="AG13" s="1">
        <f>(Q13+R13)/(I13+O13-L13)</f>
        <v>0.02631578947368421</v>
      </c>
    </row>
    <row r="14" spans="1:33" ht="12.75">
      <c r="A14" t="s">
        <v>122</v>
      </c>
      <c r="B14" t="s">
        <v>115</v>
      </c>
      <c r="C14" s="1">
        <v>1.01</v>
      </c>
      <c r="D14">
        <v>26</v>
      </c>
      <c r="E14" t="s">
        <v>29</v>
      </c>
      <c r="F14">
        <v>1.12</v>
      </c>
      <c r="G14">
        <v>154</v>
      </c>
      <c r="H14">
        <v>573</v>
      </c>
      <c r="I14">
        <v>166</v>
      </c>
      <c r="J14">
        <v>30</v>
      </c>
      <c r="K14">
        <v>1</v>
      </c>
      <c r="L14">
        <v>36</v>
      </c>
      <c r="M14">
        <v>117</v>
      </c>
      <c r="N14">
        <v>121</v>
      </c>
      <c r="O14">
        <v>92</v>
      </c>
      <c r="P14">
        <v>83</v>
      </c>
      <c r="Q14">
        <v>5</v>
      </c>
      <c r="R14">
        <v>6</v>
      </c>
      <c r="S14">
        <f>H14+O14</f>
        <v>665</v>
      </c>
      <c r="T14" s="2">
        <f>I14/H14/(C14^0.438)</f>
        <v>0.28844346524139425</v>
      </c>
      <c r="U14" s="2">
        <f>(I14+O14)/(H14+O14)/(C14^0.438)</f>
        <v>0.38628273612189756</v>
      </c>
      <c r="V14" s="2">
        <f>(I14+J14+2*K14+3*L14)/H14/(C14^0.438)</f>
        <v>0.5317090383365459</v>
      </c>
      <c r="W14" s="3">
        <f>((1.5*I14+J14+2*K14+3*L14+O14+0.7*Q14-R14-0.3*(H14-I14))*0.322)/C14</f>
        <v>113.62455445544553</v>
      </c>
      <c r="X14" s="3">
        <f>(Z14-5.01*0.73)*(H14-I14+R14)/25.5</f>
        <v>54.39063680838671</v>
      </c>
      <c r="Y14" s="3">
        <f>(Z14-5.01*0.73*F14)*(H14-I14+R14)/25.5</f>
        <v>47.28256669073965</v>
      </c>
      <c r="Z14" s="1">
        <f>W14*25.5/(H14-I14+R14)</f>
        <v>7.01555965766068</v>
      </c>
      <c r="AA14" s="2">
        <f>V14-T14+(U14-T14)/(1-U14)</f>
        <v>0.4026863302403121</v>
      </c>
      <c r="AB14" s="3">
        <f>50+4.25*((AD14-0.686)/(0.686*0.19)+(AE14-0.335)/(0.2*0.335)+(AF14-0.0066)/(0.0066*0.89)+(AG14-0.07)/(0.07*0.91))</f>
        <v>39.47196266164592</v>
      </c>
      <c r="AC14" s="3">
        <f>(Z14-5.01*F14)*(H14-I14+R14)/25.5</f>
        <v>22.745119161327874</v>
      </c>
      <c r="AD14" s="1">
        <f>(Q14+3)/(Q14+R14+7)</f>
        <v>0.4444444444444444</v>
      </c>
      <c r="AE14" s="1">
        <f>(M14-L14)/(I14+O14-L14)</f>
        <v>0.36486486486486486</v>
      </c>
      <c r="AF14" s="1">
        <f>K14/(H14-L14-P14)</f>
        <v>0.0022026431718061676</v>
      </c>
      <c r="AG14" s="1">
        <f>(Q14+R14)/(I14+O14-L14)</f>
        <v>0.04954954954954955</v>
      </c>
    </row>
    <row r="15" spans="1:33" ht="12.75">
      <c r="A15" t="s">
        <v>127</v>
      </c>
      <c r="B15" t="s">
        <v>126</v>
      </c>
      <c r="C15" s="1">
        <v>0.98</v>
      </c>
      <c r="D15">
        <v>27</v>
      </c>
      <c r="E15" t="s">
        <v>27</v>
      </c>
      <c r="F15">
        <v>1.01</v>
      </c>
      <c r="G15">
        <v>125</v>
      </c>
      <c r="H15">
        <v>475</v>
      </c>
      <c r="I15">
        <v>131</v>
      </c>
      <c r="J15">
        <v>20</v>
      </c>
      <c r="K15">
        <v>0</v>
      </c>
      <c r="L15">
        <v>29</v>
      </c>
      <c r="M15">
        <v>87</v>
      </c>
      <c r="N15">
        <v>77</v>
      </c>
      <c r="O15">
        <v>95</v>
      </c>
      <c r="P15">
        <v>99</v>
      </c>
      <c r="Q15">
        <v>6</v>
      </c>
      <c r="R15">
        <v>3</v>
      </c>
      <c r="S15">
        <f>H15+O15</f>
        <v>570</v>
      </c>
      <c r="T15" s="2">
        <f>I15/H15/(C15^0.438)</f>
        <v>0.27824070487957026</v>
      </c>
      <c r="U15" s="2">
        <f>(I15+O15)/(H15+O15)/(C15^0.438)</f>
        <v>0.4000152627403491</v>
      </c>
      <c r="V15" s="2">
        <f>(I15+J15+2*K15+3*L15)/H15/(C15^0.438)</f>
        <v>0.5055060134453262</v>
      </c>
      <c r="W15" s="3">
        <f>((1.5*I15+J15+2*K15+3*L15+O15+0.7*Q15-R15-0.3*(H15-I15))*0.322)/C15</f>
        <v>97.42142857142858</v>
      </c>
      <c r="X15" s="3">
        <f>(Z15-5.01*0.73)*(H15-I15+R15)/25.5</f>
        <v>47.65346386554623</v>
      </c>
      <c r="Y15" s="3">
        <f>(Z15-5.01*0.73*F15)*(H15-I15+R15)/25.5</f>
        <v>47.1557842184874</v>
      </c>
      <c r="Z15" s="1">
        <f>W15*25.5/(H15-I15+R15)</f>
        <v>7.159211609715933</v>
      </c>
      <c r="AA15" s="2">
        <f>V15-T15+(U15-T15)/(1-U15)</f>
        <v>0.4302280679468823</v>
      </c>
      <c r="AB15" s="3">
        <f>50+4.25*((AD15-0.686)/(0.686*0.19)+(AE15-0.335)/(0.2*0.335)+(AF15-0.0066)/(0.0066*0.89)+(AG15-0.07)/(0.07*0.91))</f>
        <v>37.00115467449957</v>
      </c>
      <c r="AC15" s="3">
        <f>(Z15-5.01*F15)*(H15-I15+R15)/25.5</f>
        <v>28.564381512605046</v>
      </c>
      <c r="AD15" s="1">
        <f>(Q15+3)/(Q15+R15+7)</f>
        <v>0.5625</v>
      </c>
      <c r="AE15" s="1">
        <f>(M15-L15)/(I15+O15-L15)</f>
        <v>0.29441624365482233</v>
      </c>
      <c r="AF15" s="1">
        <f>K15/(H15-L15-P15)</f>
        <v>0</v>
      </c>
      <c r="AG15" s="1">
        <f>(Q15+R15)/(I15+O15-L15)</f>
        <v>0.04568527918781726</v>
      </c>
    </row>
    <row r="16" spans="1:33" ht="12.75">
      <c r="A16" t="s">
        <v>156</v>
      </c>
      <c r="B16" t="s">
        <v>152</v>
      </c>
      <c r="C16" s="1">
        <v>1.06</v>
      </c>
      <c r="D16">
        <v>28</v>
      </c>
      <c r="E16" t="s">
        <v>23</v>
      </c>
      <c r="F16">
        <v>0.86</v>
      </c>
      <c r="G16">
        <v>160</v>
      </c>
      <c r="H16">
        <v>690</v>
      </c>
      <c r="I16">
        <v>216</v>
      </c>
      <c r="J16">
        <v>33</v>
      </c>
      <c r="K16">
        <v>9</v>
      </c>
      <c r="L16">
        <v>22</v>
      </c>
      <c r="M16">
        <v>114</v>
      </c>
      <c r="N16">
        <v>99</v>
      </c>
      <c r="O16">
        <v>44</v>
      </c>
      <c r="P16">
        <v>89</v>
      </c>
      <c r="Q16">
        <v>12</v>
      </c>
      <c r="R16">
        <v>3</v>
      </c>
      <c r="S16">
        <f>H16+O16</f>
        <v>734</v>
      </c>
      <c r="T16" s="2">
        <f>I16/H16/(C16^0.438)</f>
        <v>0.3051551413100485</v>
      </c>
      <c r="U16" s="2">
        <f>(I16+O16)/(H16+O16)/(C16^0.438)</f>
        <v>0.34529740861226343</v>
      </c>
      <c r="V16" s="2">
        <f>(I16+J16+2*K16+3*L16)/H16/(C16^0.438)</f>
        <v>0.470447509519658</v>
      </c>
      <c r="W16" s="3">
        <f>((1.5*I16+J16+2*K16+3*L16+O16+0.7*Q16-R16-0.3*(H16-I16))*0.322)/C16</f>
        <v>105.77396226415094</v>
      </c>
      <c r="X16" s="3">
        <f>(Z16-5.01*0.73)*(H16-I16+R16)/25.5</f>
        <v>37.360938734739186</v>
      </c>
      <c r="Y16" s="3">
        <f>(Z16-5.01*0.73*F16)*(H16-I16+R16)/25.5</f>
        <v>46.938762028856836</v>
      </c>
      <c r="Z16" s="1">
        <f>W16*25.5/(H16-I16+R16)</f>
        <v>5.6545828883351135</v>
      </c>
      <c r="AA16" s="2">
        <f>V16-T16+(U16-T16)/(1-U16)</f>
        <v>0.22660611254217372</v>
      </c>
      <c r="AB16" s="3">
        <f>50+4.25*((AD16-0.686)/(0.686*0.19)+(AE16-0.335)/(0.2*0.335)+(AF16-0.0066)/(0.0066*0.89)+(AG16-0.07)/(0.07*0.91))</f>
        <v>59.13980736254592</v>
      </c>
      <c r="AC16" s="3">
        <f>(Z16-5.01*F16)*(H16-I16+R16)/25.5</f>
        <v>25.177797558268608</v>
      </c>
      <c r="AD16" s="1">
        <f>(Q16+3)/(Q16+R16+7)</f>
        <v>0.6818181818181818</v>
      </c>
      <c r="AE16" s="1">
        <f>(M16-L16)/(I16+O16-L16)</f>
        <v>0.3865546218487395</v>
      </c>
      <c r="AF16" s="1">
        <f>K16/(H16-L16-P16)</f>
        <v>0.015544041450777202</v>
      </c>
      <c r="AG16" s="1">
        <f>(Q16+R16)/(I16+O16-L16)</f>
        <v>0.06302521008403361</v>
      </c>
    </row>
    <row r="17" spans="1:33" ht="12.75">
      <c r="A17" t="s">
        <v>117</v>
      </c>
      <c r="B17" t="s">
        <v>115</v>
      </c>
      <c r="C17" s="1">
        <v>1.01</v>
      </c>
      <c r="D17">
        <v>30</v>
      </c>
      <c r="E17" t="s">
        <v>23</v>
      </c>
      <c r="F17">
        <v>0.86</v>
      </c>
      <c r="G17">
        <v>154</v>
      </c>
      <c r="H17">
        <v>643</v>
      </c>
      <c r="I17">
        <v>188</v>
      </c>
      <c r="J17">
        <v>44</v>
      </c>
      <c r="K17">
        <v>1</v>
      </c>
      <c r="L17">
        <v>23</v>
      </c>
      <c r="M17">
        <v>111</v>
      </c>
      <c r="N17">
        <v>78</v>
      </c>
      <c r="O17">
        <v>46</v>
      </c>
      <c r="P17">
        <v>99</v>
      </c>
      <c r="Q17">
        <v>23</v>
      </c>
      <c r="R17">
        <v>4</v>
      </c>
      <c r="S17">
        <f>H17+O17</f>
        <v>689</v>
      </c>
      <c r="T17" s="2">
        <f>I17/H17/(C17^0.438)</f>
        <v>0.29110798262721754</v>
      </c>
      <c r="U17" s="2">
        <f>(I17+O17)/(H17+O17)/(C17^0.438)</f>
        <v>0.3381457036257945</v>
      </c>
      <c r="V17" s="2">
        <f>(I17+J17+2*K17+3*L17)/H17/(C17^0.438)</f>
        <v>0.469179354978973</v>
      </c>
      <c r="W17" s="3">
        <f>((1.5*I17+J17+2*K17+3*L17+O17+0.7*Q17-R17-0.3*(H17-I17))*0.322)/C17</f>
        <v>101.57346534653466</v>
      </c>
      <c r="X17" s="3">
        <f>(Z17-5.01*0.73)*(H17-I17+R17)/25.5</f>
        <v>35.74206534653466</v>
      </c>
      <c r="Y17" s="3">
        <f>(Z17-5.01*0.73*F17)*(H17-I17+R17)/25.5</f>
        <v>44.958461346534655</v>
      </c>
      <c r="Z17" s="1">
        <f>W17*25.5/(H17-I17+R17)</f>
        <v>5.642970297029703</v>
      </c>
      <c r="AA17" s="2">
        <f>V17-T17+(U17-T17)/(1-U17)</f>
        <v>0.2491409737070095</v>
      </c>
      <c r="AB17" s="3">
        <f>50+4.25*((AD17-0.686)/(0.686*0.19)+(AE17-0.335)/(0.2*0.335)+(AF17-0.0066)/(0.0066*0.89)+(AG17-0.07)/(0.07*0.91))</f>
        <v>58.25238504324071</v>
      </c>
      <c r="AC17" s="3">
        <f>(Z17-5.01*F17)*(H17-I17+R17)/25.5</f>
        <v>24.01866534653467</v>
      </c>
      <c r="AD17" s="1">
        <f>(Q17+3)/(Q17+R17+7)</f>
        <v>0.7647058823529411</v>
      </c>
      <c r="AE17" s="1">
        <f>(M17-L17)/(I17+O17-L17)</f>
        <v>0.41706161137440756</v>
      </c>
      <c r="AF17" s="1">
        <f>K17/(H17-L17-P17)</f>
        <v>0.0019193857965451055</v>
      </c>
      <c r="AG17" s="1">
        <f>(Q17+R17)/(I17+O17-L17)</f>
        <v>0.12796208530805686</v>
      </c>
    </row>
    <row r="18" spans="1:33" ht="12.75">
      <c r="A18" t="s">
        <v>52</v>
      </c>
      <c r="B18" t="s">
        <v>50</v>
      </c>
      <c r="C18">
        <v>1.02</v>
      </c>
      <c r="D18">
        <v>31</v>
      </c>
      <c r="E18" t="s">
        <v>20</v>
      </c>
      <c r="F18">
        <v>1.02</v>
      </c>
      <c r="G18">
        <v>150</v>
      </c>
      <c r="H18">
        <v>621</v>
      </c>
      <c r="I18">
        <v>189</v>
      </c>
      <c r="J18">
        <v>35</v>
      </c>
      <c r="K18">
        <v>6</v>
      </c>
      <c r="L18">
        <v>20</v>
      </c>
      <c r="M18">
        <v>123</v>
      </c>
      <c r="N18">
        <v>94</v>
      </c>
      <c r="O18">
        <v>76</v>
      </c>
      <c r="P18">
        <v>71</v>
      </c>
      <c r="Q18">
        <v>19</v>
      </c>
      <c r="R18">
        <v>8</v>
      </c>
      <c r="S18">
        <f>H18+O18</f>
        <v>697</v>
      </c>
      <c r="T18" s="2">
        <f>I18/H18/(C18^0.438)</f>
        <v>0.3017194648599692</v>
      </c>
      <c r="U18" s="2">
        <f>(I18+O18)/(H18+O18)/(C18^0.438)</f>
        <v>0.37691742945716583</v>
      </c>
      <c r="V18" s="2">
        <f>(I18+J18+2*K18+3*L18)/H18/(C18^0.438)</f>
        <v>0.4725341883521211</v>
      </c>
      <c r="W18" s="3">
        <f>((1.5*I18+J18+2*K18+3*L18+O18+0.7*Q18-R18-0.3*(H18-I18))*0.322)/C18</f>
        <v>108.02784313725492</v>
      </c>
      <c r="X18" s="3">
        <f>(Z18-5.01*0.73)*(H18-I18+R18)/25.5</f>
        <v>44.92149019607846</v>
      </c>
      <c r="Y18" s="3">
        <f>(Z18-5.01*0.73*F18)*(H18-I18+R18)/25.5</f>
        <v>43.65936313725493</v>
      </c>
      <c r="Z18" s="1">
        <f>W18*25.5/(H18-I18+R18)</f>
        <v>6.260704545454547</v>
      </c>
      <c r="AA18" s="2">
        <f>V18-T18+(U18-T18)/(1-U18)</f>
        <v>0.2915017209340537</v>
      </c>
      <c r="AB18" s="3">
        <f>50+4.25*((AD18-0.686)/(0.686*0.19)+(AE18-0.335)/(0.2*0.335)+(AF18-0.0066)/(0.0066*0.89)+(AG18-0.07)/(0.07*0.91))</f>
        <v>60.24589733709473</v>
      </c>
      <c r="AC18" s="3">
        <f>(Z18-5.01*F18)*(H18-I18+R18)/25.5</f>
        <v>19.85184313725493</v>
      </c>
      <c r="AD18" s="1">
        <f>(Q18+3)/(Q18+R18+7)</f>
        <v>0.6470588235294118</v>
      </c>
      <c r="AE18" s="1">
        <f>(M18-L18)/(I18+O18-L18)</f>
        <v>0.4204081632653061</v>
      </c>
      <c r="AF18" s="1">
        <f>K18/(H18-L18-P18)</f>
        <v>0.011320754716981131</v>
      </c>
      <c r="AG18" s="1">
        <f>(Q18+R18)/(I18+O18-L18)</f>
        <v>0.11020408163265306</v>
      </c>
    </row>
    <row r="19" spans="1:33" ht="12.75">
      <c r="A19" t="s">
        <v>121</v>
      </c>
      <c r="B19" t="s">
        <v>115</v>
      </c>
      <c r="C19" s="1">
        <v>1.01</v>
      </c>
      <c r="D19">
        <v>33</v>
      </c>
      <c r="E19" t="s">
        <v>35</v>
      </c>
      <c r="F19">
        <v>0.89</v>
      </c>
      <c r="G19">
        <v>137</v>
      </c>
      <c r="H19">
        <v>449</v>
      </c>
      <c r="I19">
        <v>122</v>
      </c>
      <c r="J19">
        <v>31</v>
      </c>
      <c r="K19">
        <v>0</v>
      </c>
      <c r="L19">
        <v>21</v>
      </c>
      <c r="M19">
        <v>72</v>
      </c>
      <c r="N19">
        <v>81</v>
      </c>
      <c r="O19">
        <v>88</v>
      </c>
      <c r="P19">
        <v>92</v>
      </c>
      <c r="Q19">
        <v>1</v>
      </c>
      <c r="R19">
        <v>3</v>
      </c>
      <c r="S19">
        <f>H19+O19</f>
        <v>537</v>
      </c>
      <c r="T19" s="2">
        <f>I19/H19/(C19^0.438)</f>
        <v>0.27053329864444287</v>
      </c>
      <c r="U19" s="2">
        <f>(I19+O19)/(H19+O19)/(C19^0.438)</f>
        <v>0.38936081950704454</v>
      </c>
      <c r="V19" s="2">
        <f>(I19+J19+2*K19+3*L19)/H19/(C19^0.438)</f>
        <v>0.4789769877639316</v>
      </c>
      <c r="W19" s="3">
        <f>((1.5*I19+J19+2*K19+3*L19+O19+0.7*Q19-R19-0.3*(H19-I19))*0.322)/C19</f>
        <v>84.35762376237625</v>
      </c>
      <c r="X19" s="3">
        <f>(Z19-5.01*0.73)*(H19-I19+R19)/25.5</f>
        <v>37.0278590564939</v>
      </c>
      <c r="Y19" s="3">
        <f>(Z19-5.01*0.73*F19)*(H19-I19+R19)/25.5</f>
        <v>42.23413317414096</v>
      </c>
      <c r="Z19" s="1">
        <f>W19*25.5/(H19-I19+R19)</f>
        <v>6.518543654365438</v>
      </c>
      <c r="AA19" s="2">
        <f>V19-T19+(U19-T19)/(1-U19)</f>
        <v>0.40303899950667166</v>
      </c>
      <c r="AB19" s="3">
        <f>50+4.25*((AD19-0.686)/(0.686*0.19)+(AE19-0.335)/(0.2*0.335)+(AF19-0.0066)/(0.0066*0.89)+(AG19-0.07)/(0.07*0.91))</f>
        <v>27.3219085826254</v>
      </c>
      <c r="AC19" s="3">
        <f>(Z19-5.01*F19)*(H19-I19+R19)/25.5</f>
        <v>26.65421199767037</v>
      </c>
      <c r="AD19" s="1">
        <f>(Q19+3)/(Q19+R19+7)</f>
        <v>0.36363636363636365</v>
      </c>
      <c r="AE19" s="1">
        <f>(M19-L19)/(I19+O19-L19)</f>
        <v>0.2698412698412698</v>
      </c>
      <c r="AF19" s="1">
        <f>K19/(H19-L19-P19)</f>
        <v>0</v>
      </c>
      <c r="AG19" s="1">
        <f>(Q19+R19)/(I19+O19-L19)</f>
        <v>0.021164021164021163</v>
      </c>
    </row>
    <row r="20" spans="1:33" ht="12.75">
      <c r="A20" t="s">
        <v>78</v>
      </c>
      <c r="B20" t="s">
        <v>71</v>
      </c>
      <c r="C20">
        <v>0.99</v>
      </c>
      <c r="D20">
        <v>26</v>
      </c>
      <c r="E20" t="s">
        <v>35</v>
      </c>
      <c r="F20">
        <v>0.89</v>
      </c>
      <c r="G20">
        <v>141</v>
      </c>
      <c r="H20">
        <v>520</v>
      </c>
      <c r="I20">
        <v>147</v>
      </c>
      <c r="J20">
        <v>38</v>
      </c>
      <c r="K20">
        <v>1</v>
      </c>
      <c r="L20">
        <v>23</v>
      </c>
      <c r="M20">
        <v>77</v>
      </c>
      <c r="N20">
        <v>108</v>
      </c>
      <c r="O20">
        <v>60</v>
      </c>
      <c r="P20">
        <v>69</v>
      </c>
      <c r="Q20">
        <v>0</v>
      </c>
      <c r="R20">
        <v>1</v>
      </c>
      <c r="S20">
        <f>H20+O20</f>
        <v>580</v>
      </c>
      <c r="T20" s="2">
        <f>I20/H20/(C20^0.438)</f>
        <v>0.28393947557858196</v>
      </c>
      <c r="U20" s="2">
        <f>(I20+O20)/(H20+O20)/(C20^0.438)</f>
        <v>0.3584710902096946</v>
      </c>
      <c r="V20" s="2">
        <f>(I20+J20+2*K20+3*L20)/H20/(C20^0.438)</f>
        <v>0.4944796309395713</v>
      </c>
      <c r="W20" s="3">
        <f>((1.5*I20+J20+2*K20+3*L20+O20+0.7*Q20-R20-0.3*(H20-I20))*0.322)/C20</f>
        <v>89.96484848484849</v>
      </c>
      <c r="X20" s="3">
        <f>(Z20-5.01*0.73)*(H20-I20+R20)/25.5</f>
        <v>36.32444848484848</v>
      </c>
      <c r="Y20" s="3">
        <f>(Z20-5.01*0.73*F20)*(H20-I20+R20)/25.5</f>
        <v>42.22489248484848</v>
      </c>
      <c r="Z20" s="1">
        <f>W20*25.5/(H20-I20+R20)</f>
        <v>6.13396694214876</v>
      </c>
      <c r="AA20" s="2">
        <f>V20-T20+(U20-T20)/(1-U20)</f>
        <v>0.32671826283782085</v>
      </c>
      <c r="AB20" s="3">
        <f>50+4.25*((AD20-0.686)/(0.686*0.19)+(AE20-0.335)/(0.2*0.335)+(AF20-0.0066)/(0.0066*0.89)+(AG20-0.07)/(0.07*0.91))</f>
        <v>29.832849967527682</v>
      </c>
      <c r="AC20" s="3">
        <f>(Z20-5.01*F20)*(H20-I20+R20)/25.5</f>
        <v>24.56764848484848</v>
      </c>
      <c r="AD20" s="1">
        <f>(Q20+3)/(Q20+R20+7)</f>
        <v>0.375</v>
      </c>
      <c r="AE20" s="1">
        <f>(M20-L20)/(I20+O20-L20)</f>
        <v>0.29347826086956524</v>
      </c>
      <c r="AF20" s="1">
        <f>K20/(H20-L20-P20)</f>
        <v>0.002336448598130841</v>
      </c>
      <c r="AG20" s="1">
        <f>(Q20+R20)/(I20+O20-L20)</f>
        <v>0.005434782608695652</v>
      </c>
    </row>
    <row r="21" spans="1:33" ht="12.75">
      <c r="A21" t="s">
        <v>149</v>
      </c>
      <c r="B21" t="s">
        <v>144</v>
      </c>
      <c r="C21" s="1">
        <v>0.99</v>
      </c>
      <c r="D21">
        <v>28</v>
      </c>
      <c r="E21" t="s">
        <v>27</v>
      </c>
      <c r="F21">
        <v>1.01</v>
      </c>
      <c r="G21">
        <v>157</v>
      </c>
      <c r="H21">
        <v>600</v>
      </c>
      <c r="I21">
        <v>178</v>
      </c>
      <c r="J21">
        <v>27</v>
      </c>
      <c r="K21">
        <v>2</v>
      </c>
      <c r="L21">
        <v>29</v>
      </c>
      <c r="M21">
        <v>92</v>
      </c>
      <c r="N21">
        <v>104</v>
      </c>
      <c r="O21">
        <v>56</v>
      </c>
      <c r="P21">
        <v>74</v>
      </c>
      <c r="Q21">
        <v>5</v>
      </c>
      <c r="R21">
        <v>1</v>
      </c>
      <c r="S21">
        <f>H21+O21</f>
        <v>656</v>
      </c>
      <c r="T21" s="2">
        <f>I21/H21/(C21^0.438)</f>
        <v>0.2979754859359813</v>
      </c>
      <c r="U21" s="2">
        <f>(I21+O21)/(H21+O21)/(C21^0.438)</f>
        <v>0.3582810207026905</v>
      </c>
      <c r="V21" s="2">
        <f>(I21+J21+2*K21+3*L21)/H21/(C21^0.438)</f>
        <v>0.49550979683736207</v>
      </c>
      <c r="W21" s="3">
        <f>((1.5*I21+J21+2*K21+3*L21+O21+0.7*Q21-R21-0.3*(H21-I21))*0.322)/C21</f>
        <v>103.07252525252525</v>
      </c>
      <c r="X21" s="3">
        <f>(Z21-5.01*0.73)*(H21-I21+R21)/25.5</f>
        <v>42.40437231134878</v>
      </c>
      <c r="Y21" s="3">
        <f>(Z21-5.01*0.73*F21)*(H21-I21+R21)/25.5</f>
        <v>41.79769078193701</v>
      </c>
      <c r="Z21" s="1">
        <f>W21*25.5/(H21-I21+R21)</f>
        <v>6.2135919478472665</v>
      </c>
      <c r="AA21" s="2">
        <f>V21-T21+(U21-T21)/(1-U21)</f>
        <v>0.29150930106412243</v>
      </c>
      <c r="AB21" s="3">
        <f>50+4.25*((AD21-0.686)/(0.686*0.19)+(AE21-0.335)/(0.2*0.335)+(AF21-0.0066)/(0.0066*0.89)+(AG21-0.07)/(0.07*0.91))</f>
        <v>41.36015526281544</v>
      </c>
      <c r="AC21" s="3">
        <f>(Z21-5.01*F21)*(H21-I21+R21)/25.5</f>
        <v>19.134395840760533</v>
      </c>
      <c r="AD21" s="1">
        <f>(Q21+3)/(Q21+R21+7)</f>
        <v>0.6153846153846154</v>
      </c>
      <c r="AE21" s="1">
        <f>(M21-L21)/(I21+O21-L21)</f>
        <v>0.3073170731707317</v>
      </c>
      <c r="AF21" s="1">
        <f>K21/(H21-L21-P21)</f>
        <v>0.004024144869215292</v>
      </c>
      <c r="AG21" s="1">
        <f>(Q21+R21)/(I21+O21-L21)</f>
        <v>0.02926829268292683</v>
      </c>
    </row>
    <row r="22" spans="1:33" ht="12.75">
      <c r="A22" t="s">
        <v>59</v>
      </c>
      <c r="B22" t="s">
        <v>50</v>
      </c>
      <c r="C22">
        <v>1.02</v>
      </c>
      <c r="D22">
        <v>32</v>
      </c>
      <c r="E22" t="s">
        <v>35</v>
      </c>
      <c r="F22">
        <v>0.89</v>
      </c>
      <c r="G22">
        <v>137</v>
      </c>
      <c r="H22">
        <v>463</v>
      </c>
      <c r="I22">
        <v>137</v>
      </c>
      <c r="J22">
        <v>30</v>
      </c>
      <c r="K22">
        <v>1</v>
      </c>
      <c r="L22">
        <v>18</v>
      </c>
      <c r="M22">
        <v>67</v>
      </c>
      <c r="N22">
        <v>73</v>
      </c>
      <c r="O22">
        <v>62</v>
      </c>
      <c r="P22">
        <v>126</v>
      </c>
      <c r="Q22">
        <v>10</v>
      </c>
      <c r="R22">
        <v>3</v>
      </c>
      <c r="S22">
        <f>H22+O22</f>
        <v>525</v>
      </c>
      <c r="T22" s="2">
        <f>I22/H22/(C22^0.438)</f>
        <v>0.2933409545738238</v>
      </c>
      <c r="U22" s="2">
        <f>(I22+O22)/(H22+O22)/(C22^0.438)</f>
        <v>0.37577414711947726</v>
      </c>
      <c r="V22" s="2">
        <f>(I22+J22+2*K22+3*L22)/H22/(C22^0.438)</f>
        <v>0.4774819917515526</v>
      </c>
      <c r="W22" s="3">
        <f>((1.5*I22+J22+2*K22+3*L22+O22+0.7*Q22-R22-0.3*(H22-I22))*0.322)/C22</f>
        <v>81.98372549019608</v>
      </c>
      <c r="X22" s="3">
        <f>(Z22-5.01*0.73)*(H22-I22+R22)/25.5</f>
        <v>34.7973843137255</v>
      </c>
      <c r="Y22" s="3">
        <f>(Z22-5.01*0.73*F22)*(H22-I22+R22)/25.5</f>
        <v>39.98788184313726</v>
      </c>
      <c r="Z22" s="1">
        <f>W22*25.5/(H22-I22+R22)</f>
        <v>6.35436170212766</v>
      </c>
      <c r="AA22" s="2">
        <f>V22-T22+(U22-T22)/(1-U22)</f>
        <v>0.31619771532596824</v>
      </c>
      <c r="AB22" s="3">
        <f>50+4.25*((AD22-0.686)/(0.686*0.19)+(AE22-0.335)/(0.2*0.335)+(AF22-0.0066)/(0.0066*0.89)+(AG22-0.07)/(0.07*0.91))</f>
        <v>42.363044635115195</v>
      </c>
      <c r="AC22" s="3">
        <f>(Z22-5.01*F22)*(H22-I22+R22)/25.5</f>
        <v>24.45517254901961</v>
      </c>
      <c r="AD22" s="1">
        <f>(Q22+3)/(Q22+R22+7)</f>
        <v>0.65</v>
      </c>
      <c r="AE22" s="1">
        <f>(M22-L22)/(I22+O22-L22)</f>
        <v>0.27071823204419887</v>
      </c>
      <c r="AF22" s="1">
        <f>K22/(H22-L22-P22)</f>
        <v>0.003134796238244514</v>
      </c>
      <c r="AG22" s="1">
        <f>(Q22+R22)/(I22+O22-L22)</f>
        <v>0.0718232044198895</v>
      </c>
    </row>
    <row r="23" spans="1:33" ht="12.75">
      <c r="A23" t="s">
        <v>129</v>
      </c>
      <c r="B23" t="s">
        <v>126</v>
      </c>
      <c r="C23" s="1">
        <v>0.98</v>
      </c>
      <c r="D23">
        <v>29</v>
      </c>
      <c r="E23" t="s">
        <v>44</v>
      </c>
      <c r="F23">
        <v>1.19</v>
      </c>
      <c r="G23">
        <v>142</v>
      </c>
      <c r="H23">
        <v>511</v>
      </c>
      <c r="I23">
        <v>164</v>
      </c>
      <c r="J23">
        <v>35</v>
      </c>
      <c r="K23">
        <v>1</v>
      </c>
      <c r="L23">
        <v>22</v>
      </c>
      <c r="M23">
        <v>80</v>
      </c>
      <c r="N23">
        <v>88</v>
      </c>
      <c r="O23">
        <v>56</v>
      </c>
      <c r="P23">
        <v>104</v>
      </c>
      <c r="Q23">
        <v>3</v>
      </c>
      <c r="R23">
        <v>2</v>
      </c>
      <c r="S23">
        <f>H23+O23</f>
        <v>567</v>
      </c>
      <c r="T23" s="2">
        <f>I23/H23/(C23^0.438)</f>
        <v>0.3237918601472718</v>
      </c>
      <c r="U23" s="2">
        <f>(I23+O23)/(H23+O23)/(C23^0.438)</f>
        <v>0.3914556815691949</v>
      </c>
      <c r="V23" s="2">
        <f>(I23+J23+2*K23+3*L23)/H23/(C23^0.438)</f>
        <v>0.5271489430446438</v>
      </c>
      <c r="W23" s="3">
        <f>((1.5*I23+J23+2*K23+3*L23+O23+0.7*Q23-R23-0.3*(H23-I23))*0.322)/C23</f>
        <v>98.9</v>
      </c>
      <c r="X23" s="3">
        <f>(Z23-5.01*0.73)*(H23-I23+R23)/25.5</f>
        <v>48.84518823529414</v>
      </c>
      <c r="Y23" s="3">
        <f>(Z23-5.01*0.73*F23)*(H23-I23+R23)/25.5</f>
        <v>39.33477400000002</v>
      </c>
      <c r="Z23" s="1">
        <f>W23*25.5/(H23-I23+R23)</f>
        <v>7.226217765042981</v>
      </c>
      <c r="AA23" s="2">
        <f>V23-T23+(U23-T23)/(1-U23)</f>
        <v>0.31454671916971666</v>
      </c>
      <c r="AB23" s="3">
        <f>50+4.25*((AD23-0.686)/(0.686*0.19)+(AE23-0.335)/(0.2*0.335)+(AF23-0.0066)/(0.0066*0.89)+(AG23-0.07)/(0.07*0.91))</f>
        <v>35.38493309505196</v>
      </c>
      <c r="AC23" s="3">
        <f>(Z23-5.01*F23)*(H23-I23+R23)/25.5</f>
        <v>17.303800000000027</v>
      </c>
      <c r="AD23" s="1">
        <f>(Q23+3)/(Q23+R23+7)</f>
        <v>0.5</v>
      </c>
      <c r="AE23" s="1">
        <f>(M23-L23)/(I23+O23-L23)</f>
        <v>0.29292929292929293</v>
      </c>
      <c r="AF23" s="1">
        <f>K23/(H23-L23-P23)</f>
        <v>0.0025974025974025974</v>
      </c>
      <c r="AG23" s="1">
        <f>(Q23+R23)/(I23+O23-L23)</f>
        <v>0.025252525252525252</v>
      </c>
    </row>
    <row r="24" spans="1:33" ht="12.75">
      <c r="A24" t="s">
        <v>132</v>
      </c>
      <c r="B24" t="s">
        <v>126</v>
      </c>
      <c r="C24" s="1">
        <v>0.98</v>
      </c>
      <c r="D24">
        <v>29</v>
      </c>
      <c r="E24" t="s">
        <v>20</v>
      </c>
      <c r="F24">
        <v>1.02</v>
      </c>
      <c r="G24">
        <v>148</v>
      </c>
      <c r="H24">
        <v>606</v>
      </c>
      <c r="I24">
        <v>190</v>
      </c>
      <c r="J24">
        <v>37</v>
      </c>
      <c r="K24">
        <v>3</v>
      </c>
      <c r="L24">
        <v>15</v>
      </c>
      <c r="M24">
        <v>78</v>
      </c>
      <c r="N24">
        <v>63</v>
      </c>
      <c r="O24">
        <v>55</v>
      </c>
      <c r="P24">
        <v>70</v>
      </c>
      <c r="Q24">
        <v>8</v>
      </c>
      <c r="R24">
        <v>5</v>
      </c>
      <c r="S24">
        <f>H24+O24</f>
        <v>661</v>
      </c>
      <c r="T24" s="2">
        <f>I24/H24/(C24^0.438)</f>
        <v>0.3163180361194822</v>
      </c>
      <c r="U24" s="2">
        <f>(I24+O24)/(H24+O24)/(C24^0.438)</f>
        <v>0.3739448906971855</v>
      </c>
      <c r="V24" s="2">
        <f>(I24+J24+2*K24+3*L24)/H24/(C24^0.438)</f>
        <v>0.462823231795874</v>
      </c>
      <c r="W24" s="3">
        <f>((1.5*I24+J24+2*K24+3*L24+O24+0.7*Q24-R24-0.3*(H24-I24))*0.322)/C24</f>
        <v>99.82000000000002</v>
      </c>
      <c r="X24" s="3">
        <f>(Z24-5.01*0.73)*(H24-I24+R24)/25.5</f>
        <v>39.438694117647096</v>
      </c>
      <c r="Y24" s="3">
        <f>(Z24-5.01*0.73*F24)*(H24-I24+R24)/25.5</f>
        <v>38.231068000000036</v>
      </c>
      <c r="Z24" s="1">
        <f>W24*25.5/(H24-I24+R24)</f>
        <v>6.046104513064135</v>
      </c>
      <c r="AA24" s="2">
        <f>V24-T24+(U24-T24)/(1-U24)</f>
        <v>0.23855277059655736</v>
      </c>
      <c r="AB24" s="3">
        <f>50+4.25*((AD24-0.686)/(0.686*0.19)+(AE24-0.335)/(0.2*0.335)+(AF24-0.0066)/(0.0066*0.89)+(AG24-0.07)/(0.07*0.91))</f>
        <v>40.18217311288444</v>
      </c>
      <c r="AC24" s="3">
        <f>(Z24-5.01*F24)*(H24-I24+R24)/25.5</f>
        <v>15.451600000000035</v>
      </c>
      <c r="AD24" s="1">
        <f>(Q24+3)/(Q24+R24+7)</f>
        <v>0.55</v>
      </c>
      <c r="AE24" s="1">
        <f>(M24-L24)/(I24+O24-L24)</f>
        <v>0.27391304347826084</v>
      </c>
      <c r="AF24" s="1">
        <f>K24/(H24-L24-P24)</f>
        <v>0.005758157389635317</v>
      </c>
      <c r="AG24" s="1">
        <f>(Q24+R24)/(I24+O24-L24)</f>
        <v>0.05652173913043478</v>
      </c>
    </row>
    <row r="25" spans="1:33" ht="12.75">
      <c r="A25" t="s">
        <v>64</v>
      </c>
      <c r="B25" t="s">
        <v>61</v>
      </c>
      <c r="C25">
        <v>1.03</v>
      </c>
      <c r="D25">
        <v>28</v>
      </c>
      <c r="E25" t="s">
        <v>31</v>
      </c>
      <c r="F25">
        <v>1.12</v>
      </c>
      <c r="G25">
        <v>153</v>
      </c>
      <c r="H25">
        <v>591</v>
      </c>
      <c r="I25">
        <v>180</v>
      </c>
      <c r="J25">
        <v>37</v>
      </c>
      <c r="K25">
        <v>0</v>
      </c>
      <c r="L25">
        <v>31</v>
      </c>
      <c r="M25">
        <v>103</v>
      </c>
      <c r="N25">
        <v>99</v>
      </c>
      <c r="O25">
        <v>54</v>
      </c>
      <c r="P25">
        <v>86</v>
      </c>
      <c r="Q25">
        <v>11</v>
      </c>
      <c r="R25">
        <v>5</v>
      </c>
      <c r="S25">
        <f>H25+O25</f>
        <v>645</v>
      </c>
      <c r="T25" s="2">
        <f>I25/H25/(C25^0.438)</f>
        <v>0.30065076954438663</v>
      </c>
      <c r="U25" s="2">
        <f>(I25+O25)/(H25+O25)/(C25^0.438)</f>
        <v>0.35812400967589497</v>
      </c>
      <c r="V25" s="2">
        <f>(I25+J25+2*K25+3*L25)/H25/(C25^0.438)</f>
        <v>0.5177874364375548</v>
      </c>
      <c r="W25" s="3">
        <f>((1.5*I25+J25+2*K25+3*L25+O25+0.7*Q25-R25-0.3*(H25-I25))*0.322)/C25</f>
        <v>104.22796116504854</v>
      </c>
      <c r="X25" s="3">
        <f>(Z25-5.01*0.73)*(H25-I25+R25)/25.5</f>
        <v>44.563772929754435</v>
      </c>
      <c r="Y25" s="3">
        <f>(Z25-5.01*0.73*F25)*(H25-I25+R25)/25.5</f>
        <v>37.40407034151914</v>
      </c>
      <c r="Z25" s="1">
        <f>W25*25.5/(H25-I25+R25)</f>
        <v>6.38897358103062</v>
      </c>
      <c r="AA25" s="2">
        <f>V25-T25+(U25-T25)/(1-U25)</f>
        <v>0.30667614336196103</v>
      </c>
      <c r="AB25" s="3">
        <f>50+4.25*((AD25-0.686)/(0.686*0.19)+(AE25-0.335)/(0.2*0.335)+(AF25-0.0066)/(0.0066*0.89)+(AG25-0.07)/(0.07*0.91))</f>
        <v>44.54071014698003</v>
      </c>
      <c r="AC25" s="3">
        <f>(Z25-5.01*F25)*(H25-I25+R25)/25.5</f>
        <v>12.688384694460307</v>
      </c>
      <c r="AD25" s="1">
        <f>(Q25+3)/(Q25+R25+7)</f>
        <v>0.6086956521739131</v>
      </c>
      <c r="AE25" s="1">
        <f>(M25-L25)/(I25+O25-L25)</f>
        <v>0.35467980295566504</v>
      </c>
      <c r="AF25" s="1">
        <f>K25/(H25-L25-P25)</f>
        <v>0</v>
      </c>
      <c r="AG25" s="1">
        <f>(Q25+R25)/(I25+O25-L25)</f>
        <v>0.07881773399014778</v>
      </c>
    </row>
    <row r="26" spans="1:33" ht="12.75">
      <c r="A26" t="s">
        <v>66</v>
      </c>
      <c r="B26" t="s">
        <v>61</v>
      </c>
      <c r="C26">
        <v>1.03</v>
      </c>
      <c r="D26">
        <v>27</v>
      </c>
      <c r="E26" t="s">
        <v>20</v>
      </c>
      <c r="F26">
        <v>1.02</v>
      </c>
      <c r="G26">
        <v>140</v>
      </c>
      <c r="H26">
        <v>487</v>
      </c>
      <c r="I26">
        <v>151</v>
      </c>
      <c r="J26">
        <v>38</v>
      </c>
      <c r="K26">
        <v>2</v>
      </c>
      <c r="L26">
        <v>24</v>
      </c>
      <c r="M26">
        <v>94</v>
      </c>
      <c r="N26">
        <v>69</v>
      </c>
      <c r="O26">
        <v>30</v>
      </c>
      <c r="P26">
        <v>91</v>
      </c>
      <c r="Q26">
        <v>17</v>
      </c>
      <c r="R26">
        <v>5</v>
      </c>
      <c r="S26">
        <f>H26+O26</f>
        <v>517</v>
      </c>
      <c r="T26" s="2">
        <f>I26/H26/(C26^0.438)</f>
        <v>0.3060731841764842</v>
      </c>
      <c r="U26" s="2">
        <f>(I26+O26)/(H26+O26)/(C26^0.438)</f>
        <v>0.3455933104334041</v>
      </c>
      <c r="V26" s="2">
        <f>(I26+J26+2*K26+3*L26)/H26/(C26^0.438)</f>
        <v>0.5371483033560817</v>
      </c>
      <c r="W26" s="3">
        <f>((1.5*I26+J26+2*K26+3*L26+O26+0.7*Q26-R26-0.3*(H26-I26))*0.322)/C26</f>
        <v>86.47106796116503</v>
      </c>
      <c r="X26" s="3">
        <f>(Z26-5.01*0.73)*(H26-I26+R26)/25.5</f>
        <v>37.56364443175327</v>
      </c>
      <c r="Y26" s="3">
        <f>(Z26-5.01*0.73*F26)*(H26-I26+R26)/25.5</f>
        <v>36.58549596116503</v>
      </c>
      <c r="Z26" s="1">
        <f>W26*25.5/(H26-I26+R26)</f>
        <v>6.46631153375281</v>
      </c>
      <c r="AA26" s="2">
        <f>V26-T26+(U26-T26)/(1-U26)</f>
        <v>0.2914658928177665</v>
      </c>
      <c r="AB26" s="3">
        <f>50+4.25*((AD26-0.686)/(0.686*0.19)+(AE26-0.335)/(0.2*0.335)+(AF26-0.0066)/(0.0066*0.89)+(AG26-0.07)/(0.07*0.91))</f>
        <v>60.94482071944919</v>
      </c>
      <c r="AC26" s="3">
        <f>(Z26-5.01*F26)*(H26-I26+R26)/25.5</f>
        <v>18.134667961165032</v>
      </c>
      <c r="AD26" s="1">
        <f>(Q26+3)/(Q26+R26+7)</f>
        <v>0.6896551724137931</v>
      </c>
      <c r="AE26" s="1">
        <f>(M26-L26)/(I26+O26-L26)</f>
        <v>0.445859872611465</v>
      </c>
      <c r="AF26" s="1">
        <f>K26/(H26-L26-P26)</f>
        <v>0.005376344086021506</v>
      </c>
      <c r="AG26" s="1">
        <f>(Q26+R26)/(I26+O26-L26)</f>
        <v>0.14012738853503184</v>
      </c>
    </row>
    <row r="27" spans="1:33" ht="12.75">
      <c r="A27" t="s">
        <v>153</v>
      </c>
      <c r="B27" t="s">
        <v>152</v>
      </c>
      <c r="C27" s="1">
        <v>1.06</v>
      </c>
      <c r="D27">
        <v>24</v>
      </c>
      <c r="E27" t="s">
        <v>27</v>
      </c>
      <c r="F27">
        <v>1.01</v>
      </c>
      <c r="G27">
        <v>159</v>
      </c>
      <c r="H27">
        <v>624</v>
      </c>
      <c r="I27">
        <v>172</v>
      </c>
      <c r="J27">
        <v>38</v>
      </c>
      <c r="K27">
        <v>3</v>
      </c>
      <c r="L27">
        <v>32</v>
      </c>
      <c r="M27">
        <v>107</v>
      </c>
      <c r="N27">
        <v>110</v>
      </c>
      <c r="O27">
        <v>75</v>
      </c>
      <c r="P27">
        <v>149</v>
      </c>
      <c r="Q27">
        <v>2</v>
      </c>
      <c r="R27">
        <v>2</v>
      </c>
      <c r="S27">
        <f>H27+O27</f>
        <v>699</v>
      </c>
      <c r="T27" s="2">
        <f>I27/H27/(C27^0.438)</f>
        <v>0.26869518763856653</v>
      </c>
      <c r="U27" s="2">
        <f>(I27+O27)/(H27+O27)/(C27^0.438)</f>
        <v>0.3444576295069117</v>
      </c>
      <c r="V27" s="2">
        <f>(I27+J27+2*K27+3*L27)/H27/(C27^0.438)</f>
        <v>0.4874005729257719</v>
      </c>
      <c r="W27" s="3">
        <f>((1.5*I27+J27+2*K27+3*L27+O27+0.7*Q27-R27-0.3*(H27-I27))*0.322)/C27</f>
        <v>102.3109433962264</v>
      </c>
      <c r="X27" s="3">
        <f>(Z27-5.01*0.73)*(H27-I27+R27)/25.5</f>
        <v>37.19666104328524</v>
      </c>
      <c r="Y27" s="3">
        <f>(Z27-5.01*0.73*F27)*(H27-I27+R27)/25.5</f>
        <v>36.54551821975582</v>
      </c>
      <c r="Z27" s="1">
        <f>W27*25.5/(H27-I27+R27)</f>
        <v>5.746539772255008</v>
      </c>
      <c r="AA27" s="2">
        <f>V27-T27+(U27-T27)/(1-U27)</f>
        <v>0.33427753634642354</v>
      </c>
      <c r="AB27" s="3">
        <f>50+4.25*((AD27-0.686)/(0.686*0.19)+(AE27-0.335)/(0.2*0.335)+(AF27-0.0066)/(0.0066*0.89)+(AG27-0.07)/(0.07*0.91))</f>
        <v>40.02609584424479</v>
      </c>
      <c r="AC27" s="3">
        <f>(Z27-5.01*F27)*(H27-I27+R27)/25.5</f>
        <v>12.221319866814644</v>
      </c>
      <c r="AD27" s="1">
        <f>(Q27+3)/(Q27+R27+7)</f>
        <v>0.45454545454545453</v>
      </c>
      <c r="AE27" s="1">
        <f>(M27-L27)/(I27+O27-L27)</f>
        <v>0.3488372093023256</v>
      </c>
      <c r="AF27" s="1">
        <f>K27/(H27-L27-P27)</f>
        <v>0.006772009029345372</v>
      </c>
      <c r="AG27" s="1">
        <f>(Q27+R27)/(I27+O27-L27)</f>
        <v>0.018604651162790697</v>
      </c>
    </row>
    <row r="28" spans="1:33" ht="12.75">
      <c r="A28" t="s">
        <v>49</v>
      </c>
      <c r="B28" t="s">
        <v>50</v>
      </c>
      <c r="C28">
        <v>1.02</v>
      </c>
      <c r="D28">
        <v>30</v>
      </c>
      <c r="E28" t="s">
        <v>33</v>
      </c>
      <c r="F28">
        <v>0.93</v>
      </c>
      <c r="G28">
        <v>138</v>
      </c>
      <c r="H28">
        <v>523</v>
      </c>
      <c r="I28">
        <v>138</v>
      </c>
      <c r="J28">
        <v>37</v>
      </c>
      <c r="K28">
        <v>3</v>
      </c>
      <c r="L28">
        <v>17</v>
      </c>
      <c r="M28">
        <v>93</v>
      </c>
      <c r="N28">
        <v>82</v>
      </c>
      <c r="O28">
        <v>88</v>
      </c>
      <c r="P28">
        <v>177</v>
      </c>
      <c r="Q28">
        <v>6</v>
      </c>
      <c r="R28">
        <v>1</v>
      </c>
      <c r="S28">
        <f>H28+O28</f>
        <v>611</v>
      </c>
      <c r="T28" s="2">
        <f>I28/H28/(C28^0.438)</f>
        <v>0.26158360597256</v>
      </c>
      <c r="U28" s="2">
        <f>(I28+O28)/(H28+O28)/(C28^0.438)</f>
        <v>0.36669108682303475</v>
      </c>
      <c r="V28" s="2">
        <f>(I28+J28+2*K28+3*L28)/H28/(C28^0.438)</f>
        <v>0.43976374337415886</v>
      </c>
      <c r="W28" s="3">
        <f>((1.5*I28+J28+2*K28+3*L28+O28+0.7*Q28-R28-0.3*(H28-I28))*0.322)/C28</f>
        <v>87.35039215686274</v>
      </c>
      <c r="X28" s="3">
        <f>(Z28-5.01*0.73)*(H28-I28+R28)/25.5</f>
        <v>31.988909803921565</v>
      </c>
      <c r="Y28" s="3">
        <f>(Z28-5.01*0.73*F28)*(H28-I28+R28)/25.5</f>
        <v>35.86421356862745</v>
      </c>
      <c r="Z28" s="1">
        <f>W28*25.5/(H28-I28+R28)</f>
        <v>5.770556994818652</v>
      </c>
      <c r="AA28" s="2">
        <f>V28-T28+(U28-T28)/(1-U28)</f>
        <v>0.3441457170161473</v>
      </c>
      <c r="AB28" s="3">
        <f>50+4.25*((AD28-0.686)/(0.686*0.19)+(AE28-0.335)/(0.2*0.335)+(AF28-0.0066)/(0.0066*0.89)+(AG28-0.07)/(0.07*0.91))</f>
        <v>49.79623670758404</v>
      </c>
      <c r="AC28" s="3">
        <f>(Z28-5.01*F28)*(H28-I28+R28)/25.5</f>
        <v>16.821380392156858</v>
      </c>
      <c r="AD28" s="1">
        <f>(Q28+3)/(Q28+R28+7)</f>
        <v>0.6428571428571429</v>
      </c>
      <c r="AE28" s="1">
        <f>(M28-L28)/(I28+O28-L28)</f>
        <v>0.36363636363636365</v>
      </c>
      <c r="AF28" s="1">
        <f>K28/(H28-L28-P28)</f>
        <v>0.00911854103343465</v>
      </c>
      <c r="AG28" s="1">
        <f>(Q28+R28)/(I28+O28-L28)</f>
        <v>0.03349282296650718</v>
      </c>
    </row>
    <row r="29" spans="1:33" ht="12.75">
      <c r="A29" t="s">
        <v>161</v>
      </c>
      <c r="B29" t="s">
        <v>152</v>
      </c>
      <c r="C29" s="1">
        <v>1.06</v>
      </c>
      <c r="D29">
        <v>24</v>
      </c>
      <c r="E29" t="s">
        <v>25</v>
      </c>
      <c r="F29">
        <v>1.19</v>
      </c>
      <c r="G29">
        <v>145</v>
      </c>
      <c r="H29">
        <v>545</v>
      </c>
      <c r="I29">
        <v>153</v>
      </c>
      <c r="J29">
        <v>34</v>
      </c>
      <c r="K29">
        <v>2</v>
      </c>
      <c r="L29">
        <v>38</v>
      </c>
      <c r="M29">
        <v>101</v>
      </c>
      <c r="N29">
        <v>112</v>
      </c>
      <c r="O29">
        <v>68</v>
      </c>
      <c r="P29">
        <v>117</v>
      </c>
      <c r="Q29">
        <v>4</v>
      </c>
      <c r="R29">
        <v>1</v>
      </c>
      <c r="S29">
        <f>H29+O29</f>
        <v>613</v>
      </c>
      <c r="T29" s="2">
        <f>I29/H29/(C29^0.438)</f>
        <v>0.2736597712207086</v>
      </c>
      <c r="U29" s="2">
        <f>(I29+O29)/(H29+O29)/(C29^0.438)</f>
        <v>0.35143728096768545</v>
      </c>
      <c r="V29" s="2">
        <f>(I29+J29+2*K29+3*L29)/H29/(C29^0.438)</f>
        <v>0.5455309164857263</v>
      </c>
      <c r="W29" s="3">
        <f>((1.5*I29+J29+2*K29+3*L29+O29+0.7*Q29-R29-0.3*(H29-I29))*0.322)/C29</f>
        <v>101.36924528301888</v>
      </c>
      <c r="X29" s="3">
        <f>(Z29-5.01*0.73)*(H29-I29+R29)/25.5</f>
        <v>45.00379822419536</v>
      </c>
      <c r="Y29" s="3">
        <f>(Z29-5.01*0.73*F29)*(H29-I29+R29)/25.5</f>
        <v>34.29436328301889</v>
      </c>
      <c r="Z29" s="1">
        <f>W29*25.5/(H29-I29+R29)</f>
        <v>6.577393777905805</v>
      </c>
      <c r="AA29" s="2">
        <f>V29-T29+(U29-T29)/(1-U29)</f>
        <v>0.39179402622096354</v>
      </c>
      <c r="AB29" s="3">
        <f>50+4.25*((AD29-0.686)/(0.686*0.19)+(AE29-0.335)/(0.2*0.335)+(AF29-0.0066)/(0.0066*0.89)+(AG29-0.07)/(0.07*0.91))</f>
        <v>43.32758856005354</v>
      </c>
      <c r="AC29" s="3">
        <f>(Z29-5.01*F29)*(H29-I29+R29)/25.5</f>
        <v>9.485845283018897</v>
      </c>
      <c r="AD29" s="1">
        <f>(Q29+3)/(Q29+R29+7)</f>
        <v>0.5833333333333334</v>
      </c>
      <c r="AE29" s="1">
        <f>(M29-L29)/(I29+O29-L29)</f>
        <v>0.3442622950819672</v>
      </c>
      <c r="AF29" s="1">
        <f>K29/(H29-L29-P29)</f>
        <v>0.005128205128205128</v>
      </c>
      <c r="AG29" s="1">
        <f>(Q29+R29)/(I29+O29-L29)</f>
        <v>0.0273224043715847</v>
      </c>
    </row>
    <row r="30" spans="1:33" ht="12.75">
      <c r="A30" t="s">
        <v>72</v>
      </c>
      <c r="B30" t="s">
        <v>71</v>
      </c>
      <c r="C30">
        <v>0.99</v>
      </c>
      <c r="D30">
        <v>31</v>
      </c>
      <c r="E30" t="s">
        <v>27</v>
      </c>
      <c r="F30">
        <v>1.01</v>
      </c>
      <c r="G30">
        <v>152</v>
      </c>
      <c r="H30">
        <v>587</v>
      </c>
      <c r="I30">
        <v>159</v>
      </c>
      <c r="J30">
        <v>36</v>
      </c>
      <c r="K30">
        <v>3</v>
      </c>
      <c r="L30">
        <v>28</v>
      </c>
      <c r="M30">
        <v>93</v>
      </c>
      <c r="N30">
        <v>88</v>
      </c>
      <c r="O30">
        <v>68</v>
      </c>
      <c r="P30">
        <v>139</v>
      </c>
      <c r="Q30">
        <v>5</v>
      </c>
      <c r="R30">
        <v>8</v>
      </c>
      <c r="S30">
        <f>H30+O30</f>
        <v>655</v>
      </c>
      <c r="T30" s="2">
        <f>I30/H30/(C30^0.438)</f>
        <v>0.27206383016186486</v>
      </c>
      <c r="U30" s="2">
        <f>(I30+O30)/(H30+O30)/(C30^0.438)</f>
        <v>0.3480938432496839</v>
      </c>
      <c r="V30" s="2">
        <f>(I30+J30+2*K30+3*L30)/H30/(C30^0.438)</f>
        <v>0.4876615823656068</v>
      </c>
      <c r="W30" s="3">
        <f>((1.5*I30+J30+2*K30+3*L30+O30+0.7*Q30-R30-0.3*(H30-I30))*0.322)/C30</f>
        <v>97.44565656565658</v>
      </c>
      <c r="X30" s="3">
        <f>(Z30-5.01*0.73)*(H30-I30+R30)/25.5</f>
        <v>34.91299774212716</v>
      </c>
      <c r="Y30" s="3">
        <f>(Z30-5.01*0.73*F30)*(H30-I30+R30)/25.5</f>
        <v>34.287671153891864</v>
      </c>
      <c r="Z30" s="1">
        <f>W30*25.5/(H30-I30+R30)</f>
        <v>5.69922991381707</v>
      </c>
      <c r="AA30" s="2">
        <f>V30-T30+(U30-T30)/(1-U30)</f>
        <v>0.3322249880421342</v>
      </c>
      <c r="AB30" s="3">
        <f>50+4.25*((AD30-0.686)/(0.686*0.19)+(AE30-0.335)/(0.2*0.335)+(AF30-0.0066)/(0.0066*0.89)+(AG30-0.07)/(0.07*0.91))</f>
        <v>40.224627720660166</v>
      </c>
      <c r="AC30" s="3">
        <f>(Z30-5.01*F30)*(H30-I30+R30)/25.5</f>
        <v>10.927868330362447</v>
      </c>
      <c r="AD30" s="1">
        <f>(Q30+3)/(Q30+R30+7)</f>
        <v>0.4</v>
      </c>
      <c r="AE30" s="1">
        <f>(M30-L30)/(I30+O30-L30)</f>
        <v>0.32663316582914576</v>
      </c>
      <c r="AF30" s="1">
        <f>K30/(H30-L30-P30)</f>
        <v>0.007142857142857143</v>
      </c>
      <c r="AG30" s="1">
        <f>(Q30+R30)/(I30+O30-L30)</f>
        <v>0.06532663316582915</v>
      </c>
    </row>
    <row r="31" spans="1:33" ht="12.75">
      <c r="A31" t="s">
        <v>63</v>
      </c>
      <c r="B31" t="s">
        <v>61</v>
      </c>
      <c r="C31">
        <v>1.03</v>
      </c>
      <c r="D31">
        <v>28</v>
      </c>
      <c r="E31" t="s">
        <v>25</v>
      </c>
      <c r="F31">
        <v>1.19</v>
      </c>
      <c r="G31">
        <v>155</v>
      </c>
      <c r="H31">
        <v>563</v>
      </c>
      <c r="I31">
        <v>156</v>
      </c>
      <c r="J31">
        <v>22</v>
      </c>
      <c r="K31">
        <v>0</v>
      </c>
      <c r="L31">
        <v>41</v>
      </c>
      <c r="M31">
        <v>84</v>
      </c>
      <c r="N31">
        <v>117</v>
      </c>
      <c r="O31">
        <v>69</v>
      </c>
      <c r="P31">
        <v>107</v>
      </c>
      <c r="Q31">
        <v>1</v>
      </c>
      <c r="R31">
        <v>0</v>
      </c>
      <c r="S31">
        <f>H31+O31</f>
        <v>632</v>
      </c>
      <c r="T31" s="2">
        <f>I31/H31/(C31^0.438)</f>
        <v>0.2735227782604526</v>
      </c>
      <c r="U31" s="2">
        <f>(I31+O31)/(H31+O31)/(C31^0.438)</f>
        <v>0.3514331582292969</v>
      </c>
      <c r="V31" s="2">
        <f>(I31+J31+2*K31+3*L31)/H31/(C31^0.438)</f>
        <v>0.527758693951258</v>
      </c>
      <c r="W31" s="3">
        <f>((1.5*I31+J31+2*K31+3*L31+O31+0.7*Q31-R31-0.3*(H31-I31))*0.322)/C31</f>
        <v>102.1021359223301</v>
      </c>
      <c r="X31" s="3">
        <f>(Z31-5.01*0.73)*(H31-I31+R31)/25.5</f>
        <v>43.72875945174187</v>
      </c>
      <c r="Y31" s="3">
        <f>(Z31-5.01*0.73*F31)*(H31-I31+R31)/25.5</f>
        <v>32.63781792233011</v>
      </c>
      <c r="Z31" s="1">
        <f>W31*25.5/(H31-I31+R31)</f>
        <v>6.397062570072279</v>
      </c>
      <c r="AA31" s="2">
        <f>V31-T31+(U31-T31)/(1-U31)</f>
        <v>0.3743629017638753</v>
      </c>
      <c r="AB31" s="3">
        <f>50+4.25*((AD31-0.686)/(0.686*0.19)+(AE31-0.335)/(0.2*0.335)+(AF31-0.0066)/(0.0066*0.89)+(AG31-0.07)/(0.07*0.91))</f>
        <v>28.42606343659903</v>
      </c>
      <c r="AC31" s="3">
        <f>(Z31-5.01*F31)*(H31-I31+R31)/25.5</f>
        <v>6.945535922330118</v>
      </c>
      <c r="AD31" s="1">
        <f>(Q31+3)/(Q31+R31+7)</f>
        <v>0.5</v>
      </c>
      <c r="AE31" s="1">
        <f>(M31-L31)/(I31+O31-L31)</f>
        <v>0.23369565217391305</v>
      </c>
      <c r="AF31" s="1">
        <f>K31/(H31-L31-P31)</f>
        <v>0</v>
      </c>
      <c r="AG31" s="1">
        <f>(Q31+R31)/(I31+O31-L31)</f>
        <v>0.005434782608695652</v>
      </c>
    </row>
    <row r="32" spans="1:33" ht="12.75">
      <c r="A32" t="s">
        <v>142</v>
      </c>
      <c r="B32" t="s">
        <v>136</v>
      </c>
      <c r="C32" s="1">
        <v>0.94</v>
      </c>
      <c r="D32">
        <v>30</v>
      </c>
      <c r="E32" t="s">
        <v>20</v>
      </c>
      <c r="F32">
        <v>1.02</v>
      </c>
      <c r="G32">
        <v>157</v>
      </c>
      <c r="H32">
        <v>626</v>
      </c>
      <c r="I32">
        <v>179</v>
      </c>
      <c r="J32">
        <v>34</v>
      </c>
      <c r="K32">
        <v>6</v>
      </c>
      <c r="L32">
        <v>14</v>
      </c>
      <c r="M32">
        <v>84</v>
      </c>
      <c r="N32">
        <v>81</v>
      </c>
      <c r="O32">
        <v>53</v>
      </c>
      <c r="P32">
        <v>98</v>
      </c>
      <c r="Q32">
        <v>21</v>
      </c>
      <c r="R32">
        <v>7</v>
      </c>
      <c r="S32">
        <f>H32+O32</f>
        <v>679</v>
      </c>
      <c r="T32" s="2">
        <f>I32/H32/(C32^0.438)</f>
        <v>0.2937979072146838</v>
      </c>
      <c r="U32" s="2">
        <f>(I32+O32)/(H32+O32)/(C32^0.438)</f>
        <v>0.35106554710429366</v>
      </c>
      <c r="V32" s="2">
        <f>(I32+J32+2*K32+3*L32)/H32/(C32^0.438)</f>
        <v>0.43823486718614846</v>
      </c>
      <c r="W32" s="3">
        <f>((1.5*I32+J32+2*K32+3*L32+O32+0.7*Q32-R32-0.3*(H32-I32))*0.322)/C32</f>
        <v>96.9768085106383</v>
      </c>
      <c r="X32" s="3">
        <f>(Z32-5.01*0.73)*(H32-I32+R32)/25.5</f>
        <v>31.862526157697136</v>
      </c>
      <c r="Y32" s="3">
        <f>(Z32-5.01*0.73*F32)*(H32-I32+R32)/25.5</f>
        <v>30.560240510638312</v>
      </c>
      <c r="Z32" s="1">
        <f>W32*25.5/(H32-I32+R32)</f>
        <v>5.446935279782548</v>
      </c>
      <c r="AA32" s="2">
        <f>V32-T32+(U32-T32)/(1-U32)</f>
        <v>0.2326856877652618</v>
      </c>
      <c r="AB32" s="3">
        <f>50+4.25*((AD32-0.686)/(0.686*0.19)+(AE32-0.335)/(0.2*0.335)+(AF32-0.0066)/(0.0066*0.89)+(AG32-0.07)/(0.07*0.91))</f>
        <v>56.678672393952205</v>
      </c>
      <c r="AC32" s="3">
        <f>(Z32-5.01*F32)*(H32-I32+R32)/25.5</f>
        <v>5.99520851063831</v>
      </c>
      <c r="AD32" s="1">
        <f>(Q32+3)/(Q32+R32+7)</f>
        <v>0.6857142857142857</v>
      </c>
      <c r="AE32" s="1">
        <f>(M32-L32)/(I32+O32-L32)</f>
        <v>0.3211009174311927</v>
      </c>
      <c r="AF32" s="1">
        <f>K32/(H32-L32-P32)</f>
        <v>0.011673151750972763</v>
      </c>
      <c r="AG32" s="1">
        <f>(Q32+R32)/(I32+O32-L32)</f>
        <v>0.12844036697247707</v>
      </c>
    </row>
    <row r="33" spans="1:33" ht="12.75">
      <c r="A33" t="s">
        <v>70</v>
      </c>
      <c r="B33" t="s">
        <v>71</v>
      </c>
      <c r="C33">
        <v>0.99</v>
      </c>
      <c r="D33">
        <v>29</v>
      </c>
      <c r="E33" t="s">
        <v>33</v>
      </c>
      <c r="F33">
        <v>0.93</v>
      </c>
      <c r="G33">
        <v>152</v>
      </c>
      <c r="H33">
        <v>599</v>
      </c>
      <c r="I33">
        <v>169</v>
      </c>
      <c r="J33">
        <v>48</v>
      </c>
      <c r="K33">
        <v>1</v>
      </c>
      <c r="L33">
        <v>12</v>
      </c>
      <c r="M33">
        <v>78</v>
      </c>
      <c r="N33">
        <v>70</v>
      </c>
      <c r="O33">
        <v>60</v>
      </c>
      <c r="P33">
        <v>98</v>
      </c>
      <c r="Q33">
        <v>3</v>
      </c>
      <c r="R33">
        <v>2</v>
      </c>
      <c r="S33">
        <f>H33+O33</f>
        <v>659</v>
      </c>
      <c r="T33" s="2">
        <f>I33/H33/(C33^0.438)</f>
        <v>0.2833816123680713</v>
      </c>
      <c r="U33" s="2">
        <f>(I33+O33)/(H33+O33)/(C33^0.438)</f>
        <v>0.3490292728819954</v>
      </c>
      <c r="V33" s="2">
        <f>(I33+J33+2*K33+3*L33)/H33/(C33^0.438)</f>
        <v>0.4275876399636579</v>
      </c>
      <c r="W33" s="3">
        <f>((1.5*I33+J33+2*K33+3*L33+O33+0.7*Q33-R33-0.3*(H33-I33))*0.322)/C33</f>
        <v>88.01333333333335</v>
      </c>
      <c r="X33" s="3">
        <f>(Z33-5.01*0.73)*(H33-I33+R33)/25.5</f>
        <v>26.054368627451005</v>
      </c>
      <c r="Y33" s="3">
        <f>(Z33-5.01*0.73*F33)*(H33-I33+R33)/25.5</f>
        <v>30.39149615686277</v>
      </c>
      <c r="Z33" s="1">
        <f>W33*25.5/(H33-I33+R33)</f>
        <v>5.195231481481483</v>
      </c>
      <c r="AA33" s="2">
        <f>V33-T33+(U33-T33)/(1-U33)</f>
        <v>0.24505182262013592</v>
      </c>
      <c r="AB33" s="3">
        <f>50+4.25*((AD33-0.686)/(0.686*0.19)+(AE33-0.335)/(0.2*0.335)+(AF33-0.0066)/(0.0066*0.89)+(AG33-0.07)/(0.07*0.91))</f>
        <v>35.54932869753861</v>
      </c>
      <c r="AC33" s="3">
        <f>(Z33-5.01*F33)*(H33-I33+R33)/25.5</f>
        <v>9.079309803921591</v>
      </c>
      <c r="AD33" s="1">
        <f>(Q33+3)/(Q33+R33+7)</f>
        <v>0.5</v>
      </c>
      <c r="AE33" s="1">
        <f>(M33-L33)/(I33+O33-L33)</f>
        <v>0.30414746543778803</v>
      </c>
      <c r="AF33" s="1">
        <f>K33/(H33-L33-P33)</f>
        <v>0.002044989775051125</v>
      </c>
      <c r="AG33" s="1">
        <f>(Q33+R33)/(I33+O33-L33)</f>
        <v>0.02304147465437788</v>
      </c>
    </row>
    <row r="34" spans="1:33" ht="12.75">
      <c r="A34" t="s">
        <v>105</v>
      </c>
      <c r="B34" t="s">
        <v>103</v>
      </c>
      <c r="C34" s="1">
        <v>1.02</v>
      </c>
      <c r="D34">
        <v>28</v>
      </c>
      <c r="E34" t="s">
        <v>31</v>
      </c>
      <c r="F34">
        <v>1.12</v>
      </c>
      <c r="G34">
        <v>154</v>
      </c>
      <c r="H34">
        <v>569</v>
      </c>
      <c r="I34">
        <v>170</v>
      </c>
      <c r="J34">
        <v>31</v>
      </c>
      <c r="K34">
        <v>4</v>
      </c>
      <c r="L34">
        <v>15</v>
      </c>
      <c r="M34">
        <v>89</v>
      </c>
      <c r="N34">
        <v>72</v>
      </c>
      <c r="O34">
        <v>67</v>
      </c>
      <c r="P34">
        <v>75</v>
      </c>
      <c r="Q34">
        <v>20</v>
      </c>
      <c r="R34">
        <v>2</v>
      </c>
      <c r="S34">
        <f>H34+O34</f>
        <v>636</v>
      </c>
      <c r="T34" s="2">
        <f>I34/H34/(C34^0.438)</f>
        <v>0.2961895826267837</v>
      </c>
      <c r="U34" s="2">
        <f>(I34+O34)/(H34+O34)/(C34^0.438)</f>
        <v>0.3694233609505148</v>
      </c>
      <c r="V34" s="2">
        <f>(I34+J34+2*K34+3*L34)/H34/(C34^0.438)</f>
        <v>0.44254208227766506</v>
      </c>
      <c r="W34" s="3">
        <f>((1.5*I34+J34+2*K34+3*L34+O34+0.7*Q34-R34-0.3*(H34-I34))*0.322)/C34</f>
        <v>94.16921568627453</v>
      </c>
      <c r="X34" s="3">
        <f>(Z34-5.01*0.73)*(H34-I34+R34)/25.5</f>
        <v>36.65638039215688</v>
      </c>
      <c r="Y34" s="3">
        <f>(Z34-5.01*0.73*F34)*(H34-I34+R34)/25.5</f>
        <v>29.754840156862763</v>
      </c>
      <c r="Z34" s="1">
        <f>W34*25.5/(H34-I34+R34)</f>
        <v>5.988316708229427</v>
      </c>
      <c r="AA34" s="2">
        <f>V34-T34+(U34-T34)/(1-U34)</f>
        <v>0.262490291298415</v>
      </c>
      <c r="AB34" s="3">
        <f>50+4.25*((AD34-0.686)/(0.686*0.19)+(AE34-0.335)/(0.2*0.335)+(AF34-0.0066)/(0.0066*0.89)+(AG34-0.07)/(0.07*0.91))</f>
        <v>56.594768014367084</v>
      </c>
      <c r="AC34" s="3">
        <f>(Z34-5.01*F34)*(H34-I34+R34)/25.5</f>
        <v>5.9303450980392265</v>
      </c>
      <c r="AD34" s="1">
        <f>(Q34+3)/(Q34+R34+7)</f>
        <v>0.7931034482758621</v>
      </c>
      <c r="AE34" s="1">
        <f>(M34-L34)/(I34+O34-L34)</f>
        <v>0.3333333333333333</v>
      </c>
      <c r="AF34" s="1">
        <f>K34/(H34-L34-P34)</f>
        <v>0.008350730688935281</v>
      </c>
      <c r="AG34" s="1">
        <f>(Q34+R34)/(I34+O34-L34)</f>
        <v>0.0990990990990991</v>
      </c>
    </row>
    <row r="35" spans="1:33" ht="12.75">
      <c r="A35" t="s">
        <v>80</v>
      </c>
      <c r="B35" t="s">
        <v>71</v>
      </c>
      <c r="C35">
        <v>0.99</v>
      </c>
      <c r="D35">
        <v>37</v>
      </c>
      <c r="E35" t="s">
        <v>23</v>
      </c>
      <c r="F35">
        <v>0.86</v>
      </c>
      <c r="G35">
        <v>148</v>
      </c>
      <c r="H35">
        <v>567</v>
      </c>
      <c r="I35">
        <v>165</v>
      </c>
      <c r="J35">
        <v>28</v>
      </c>
      <c r="K35">
        <v>3</v>
      </c>
      <c r="L35">
        <v>7</v>
      </c>
      <c r="M35">
        <v>82</v>
      </c>
      <c r="N35">
        <v>59</v>
      </c>
      <c r="O35">
        <v>57</v>
      </c>
      <c r="P35">
        <v>62</v>
      </c>
      <c r="Q35">
        <v>19</v>
      </c>
      <c r="R35">
        <v>6</v>
      </c>
      <c r="S35">
        <f>H35+O35</f>
        <v>624</v>
      </c>
      <c r="T35" s="2">
        <f>I35/H35/(C35^0.438)</f>
        <v>0.2922891336985726</v>
      </c>
      <c r="U35" s="2">
        <f>(I35+O35)/(H35+O35)/(C35^0.438)</f>
        <v>0.3573387957961746</v>
      </c>
      <c r="V35" s="2">
        <f>(I35+J35+2*K35+3*L35)/H35/(C35^0.438)</f>
        <v>0.38971884493143016</v>
      </c>
      <c r="W35" s="3">
        <f>((1.5*I35+J35+2*K35+3*L35+O35+0.7*Q35-R35-0.3*(H35-I35))*0.322)/C35</f>
        <v>80.07717171717172</v>
      </c>
      <c r="X35" s="3">
        <f>(Z35-5.01*0.73)*(H35-I35+R35)/25.5</f>
        <v>21.560371717171726</v>
      </c>
      <c r="Y35" s="3">
        <f>(Z35-5.01*0.73*F35)*(H35-I35+R35)/25.5</f>
        <v>29.75272371717173</v>
      </c>
      <c r="Z35" s="1">
        <f>W35*25.5/(H35-I35+R35)</f>
        <v>5.004823232323233</v>
      </c>
      <c r="AA35" s="2">
        <f>V35-T35+(U35-T35)/(1-U35)</f>
        <v>0.19864892545038632</v>
      </c>
      <c r="AB35" s="3">
        <f>50+4.25*((AD35-0.686)/(0.686*0.19)+(AE35-0.335)/(0.2*0.335)+(AF35-0.0066)/(0.0066*0.89)+(AG35-0.07)/(0.07*0.91))</f>
        <v>53.597654955456484</v>
      </c>
      <c r="AC35" s="3">
        <f>(Z35-5.01*F35)*(H35-I35+R35)/25.5</f>
        <v>11.139571717171734</v>
      </c>
      <c r="AD35" s="1">
        <f>(Q35+3)/(Q35+R35+7)</f>
        <v>0.6875</v>
      </c>
      <c r="AE35" s="1">
        <f>(M35-L35)/(I35+O35-L35)</f>
        <v>0.3488372093023256</v>
      </c>
      <c r="AF35" s="1">
        <f>K35/(H35-L35-P35)</f>
        <v>0.006024096385542169</v>
      </c>
      <c r="AG35" s="1">
        <f>(Q35+R35)/(I35+O35-L35)</f>
        <v>0.11627906976744186</v>
      </c>
    </row>
    <row r="36" spans="1:33" ht="12.75">
      <c r="A36" t="s">
        <v>160</v>
      </c>
      <c r="B36" t="s">
        <v>152</v>
      </c>
      <c r="C36" s="1">
        <v>1.06</v>
      </c>
      <c r="D36">
        <v>28</v>
      </c>
      <c r="E36" t="s">
        <v>33</v>
      </c>
      <c r="F36">
        <v>0.93</v>
      </c>
      <c r="G36">
        <v>145</v>
      </c>
      <c r="H36">
        <v>608</v>
      </c>
      <c r="I36">
        <v>170</v>
      </c>
      <c r="J36">
        <v>32</v>
      </c>
      <c r="K36">
        <v>4</v>
      </c>
      <c r="L36">
        <v>28</v>
      </c>
      <c r="M36">
        <v>77</v>
      </c>
      <c r="N36">
        <v>91</v>
      </c>
      <c r="O36">
        <v>33</v>
      </c>
      <c r="P36">
        <v>121</v>
      </c>
      <c r="Q36">
        <v>18</v>
      </c>
      <c r="R36">
        <v>5</v>
      </c>
      <c r="S36">
        <f>H36+O36</f>
        <v>641</v>
      </c>
      <c r="T36" s="2">
        <f>I36/H36/(C36^0.438)</f>
        <v>0.27255953091243823</v>
      </c>
      <c r="U36" s="2">
        <f>(I36+O36)/(H36+O36)/(C36^0.438)</f>
        <v>0.3087123753632814</v>
      </c>
      <c r="V36" s="2">
        <f>(I36+J36+2*K36+3*L36)/H36/(C36^0.438)</f>
        <v>0.47136765934268726</v>
      </c>
      <c r="W36" s="3">
        <f>((1.5*I36+J36+2*K36+3*L36+O36+0.7*Q36-R36-0.3*(H36-I36))*0.322)/C36</f>
        <v>87.54754716981132</v>
      </c>
      <c r="X36" s="3">
        <f>(Z36-5.01*0.73)*(H36-I36+R36)/25.5</f>
        <v>24.010923640399568</v>
      </c>
      <c r="Y36" s="3">
        <f>(Z36-5.01*0.73*F36)*(H36-I36+R36)/25.5</f>
        <v>28.458487287458393</v>
      </c>
      <c r="Z36" s="1">
        <f>W36*25.5/(H36-I36+R36)</f>
        <v>5.039418629413519</v>
      </c>
      <c r="AA36" s="2">
        <f>V36-T36+(U36-T36)/(1-U36)</f>
        <v>0.25110596100007404</v>
      </c>
      <c r="AB36" s="3">
        <f>50+4.25*((AD36-0.686)/(0.686*0.19)+(AE36-0.335)/(0.2*0.335)+(AF36-0.0066)/(0.0066*0.89)+(AG36-0.07)/(0.07*0.91))</f>
        <v>52.59611383858651</v>
      </c>
      <c r="AC36" s="3">
        <f>(Z36-5.01*F36)*(H36-I36+R36)/25.5</f>
        <v>6.603629522752508</v>
      </c>
      <c r="AD36" s="1">
        <f>(Q36+3)/(Q36+R36+7)</f>
        <v>0.7</v>
      </c>
      <c r="AE36" s="1">
        <f>(M36-L36)/(I36+O36-L36)</f>
        <v>0.28</v>
      </c>
      <c r="AF36" s="1">
        <f>K36/(H36-L36-P36)</f>
        <v>0.008714596949891068</v>
      </c>
      <c r="AG36" s="1">
        <f>(Q36+R36)/(I36+O36-L36)</f>
        <v>0.13142857142857142</v>
      </c>
    </row>
    <row r="37" spans="1:33" ht="12.75">
      <c r="A37" t="s">
        <v>162</v>
      </c>
      <c r="B37" t="s">
        <v>163</v>
      </c>
      <c r="C37" s="1">
        <v>1.03</v>
      </c>
      <c r="D37">
        <v>32</v>
      </c>
      <c r="E37" t="s">
        <v>25</v>
      </c>
      <c r="F37">
        <v>1.19</v>
      </c>
      <c r="G37">
        <v>128</v>
      </c>
      <c r="H37">
        <v>458</v>
      </c>
      <c r="I37">
        <v>123</v>
      </c>
      <c r="J37">
        <v>26</v>
      </c>
      <c r="K37">
        <v>0</v>
      </c>
      <c r="L37">
        <v>32</v>
      </c>
      <c r="M37">
        <v>74</v>
      </c>
      <c r="N37">
        <v>99</v>
      </c>
      <c r="O37">
        <v>69</v>
      </c>
      <c r="P37">
        <v>115</v>
      </c>
      <c r="Q37">
        <v>0</v>
      </c>
      <c r="R37">
        <v>1</v>
      </c>
      <c r="S37">
        <f>H37+O37</f>
        <v>527</v>
      </c>
      <c r="T37" s="2">
        <f>I37/H37/(C37^0.438)</f>
        <v>0.2651043958089532</v>
      </c>
      <c r="U37" s="2">
        <f>(I37+O37)/(H37+O37)/(C37^0.438)</f>
        <v>0.35963993381552434</v>
      </c>
      <c r="V37" s="2">
        <f>(I37+J37+2*K37+3*L37)/H37/(C37^0.438)</f>
        <v>0.5280534713267766</v>
      </c>
      <c r="W37" s="3">
        <f>((1.5*I37+J37+2*K37+3*L37+O37+0.7*Q37-R37-0.3*(H37-I37))*0.322)/C37</f>
        <v>85.65825242718448</v>
      </c>
      <c r="X37" s="3">
        <f>(Z37-5.01*0.73)*(H37-I37+R37)/25.5</f>
        <v>37.46794654483155</v>
      </c>
      <c r="Y37" s="3">
        <f>(Z37-5.01*0.73*F37)*(H37-I37+R37)/25.5</f>
        <v>28.311788427184485</v>
      </c>
      <c r="Z37" s="1">
        <f>W37*25.5/(H37-I37+R37)</f>
        <v>6.500849514563108</v>
      </c>
      <c r="AA37" s="2">
        <f>V37-T37+(U37-T37)/(1-U37)</f>
        <v>0.41057779723036264</v>
      </c>
      <c r="AB37" s="3">
        <f>50+4.25*((AD37-0.686)/(0.686*0.19)+(AE37-0.335)/(0.2*0.335)+(AF37-0.0066)/(0.0066*0.89)+(AG37-0.07)/(0.07*0.91))</f>
        <v>26.231716916780854</v>
      </c>
      <c r="AC37" s="3">
        <f>(Z37-5.01*F37)*(H37-I37+R37)/25.5</f>
        <v>7.101452427184497</v>
      </c>
      <c r="AD37" s="1">
        <f>(Q37+3)/(Q37+R37+7)</f>
        <v>0.375</v>
      </c>
      <c r="AE37" s="1">
        <f>(M37-L37)/(I37+O37-L37)</f>
        <v>0.2625</v>
      </c>
      <c r="AF37" s="1">
        <f>K37/(H37-L37-P37)</f>
        <v>0</v>
      </c>
      <c r="AG37" s="1">
        <f>(Q37+R37)/(I37+O37-L37)</f>
        <v>0.00625</v>
      </c>
    </row>
    <row r="38" spans="1:33" ht="12.75">
      <c r="A38" t="s">
        <v>150</v>
      </c>
      <c r="B38" t="s">
        <v>144</v>
      </c>
      <c r="C38" s="1">
        <v>0.99</v>
      </c>
      <c r="D38">
        <v>29</v>
      </c>
      <c r="E38" t="s">
        <v>23</v>
      </c>
      <c r="F38">
        <v>0.86</v>
      </c>
      <c r="G38">
        <v>157</v>
      </c>
      <c r="H38">
        <v>581</v>
      </c>
      <c r="I38">
        <v>160</v>
      </c>
      <c r="J38">
        <v>41</v>
      </c>
      <c r="K38">
        <v>4</v>
      </c>
      <c r="L38">
        <v>7</v>
      </c>
      <c r="M38">
        <v>83</v>
      </c>
      <c r="N38">
        <v>75</v>
      </c>
      <c r="O38">
        <v>54</v>
      </c>
      <c r="P38">
        <v>106</v>
      </c>
      <c r="Q38">
        <v>21</v>
      </c>
      <c r="R38">
        <v>5</v>
      </c>
      <c r="S38">
        <f>H38+O38</f>
        <v>635</v>
      </c>
      <c r="T38" s="2">
        <f>I38/H38/(C38^0.438)</f>
        <v>0.27660220319339185</v>
      </c>
      <c r="U38" s="2">
        <f>(I38+O38)/(H38+O38)/(C38^0.438)</f>
        <v>0.33849466862054317</v>
      </c>
      <c r="V38" s="2">
        <f>(I38+J38+2*K38+3*L38)/H38/(C38^0.438)</f>
        <v>0.3976156670905008</v>
      </c>
      <c r="W38" s="3">
        <f>((1.5*I38+J38+2*K38+3*L38+O38+0.7*Q38-R38-0.3*(H38-I38))*0.322)/C38</f>
        <v>80.46747474747474</v>
      </c>
      <c r="X38" s="3">
        <f>(Z38-5.01*0.73)*(H38-I38+R38)/25.5</f>
        <v>19.369051218062967</v>
      </c>
      <c r="Y38" s="3">
        <f>(Z38-5.01*0.73*F38)*(H38-I38+R38)/25.5</f>
        <v>27.92283051218061</v>
      </c>
      <c r="Z38" s="1">
        <f>W38*25.5/(H38-I38+R38)</f>
        <v>4.816715037700952</v>
      </c>
      <c r="AA38" s="2">
        <f>V38-T38+(U38-T38)/(1-U38)</f>
        <v>0.21457652755085926</v>
      </c>
      <c r="AB38" s="3">
        <f>50+4.25*((AD38-0.686)/(0.686*0.19)+(AE38-0.335)/(0.2*0.335)+(AF38-0.0066)/(0.0066*0.89)+(AG38-0.07)/(0.07*0.91))</f>
        <v>58.503679352671895</v>
      </c>
      <c r="AC38" s="3">
        <f>(Z38-5.01*F38)*(H38-I38+R38)/25.5</f>
        <v>8.488510041592386</v>
      </c>
      <c r="AD38" s="1">
        <f>(Q38+3)/(Q38+R38+7)</f>
        <v>0.7272727272727273</v>
      </c>
      <c r="AE38" s="1">
        <f>(M38-L38)/(I38+O38-L38)</f>
        <v>0.3671497584541063</v>
      </c>
      <c r="AF38" s="1">
        <f>K38/(H38-L38-P38)</f>
        <v>0.008547008547008548</v>
      </c>
      <c r="AG38" s="1">
        <f>(Q38+R38)/(I38+O38-L38)</f>
        <v>0.12560386473429952</v>
      </c>
    </row>
    <row r="39" spans="1:33" ht="12.75">
      <c r="A39" t="s">
        <v>68</v>
      </c>
      <c r="B39" t="s">
        <v>61</v>
      </c>
      <c r="C39">
        <v>1.03</v>
      </c>
      <c r="D39">
        <v>25</v>
      </c>
      <c r="E39" t="s">
        <v>33</v>
      </c>
      <c r="F39">
        <v>0.93</v>
      </c>
      <c r="G39">
        <v>134</v>
      </c>
      <c r="H39">
        <v>502</v>
      </c>
      <c r="I39">
        <v>142</v>
      </c>
      <c r="J39">
        <v>31</v>
      </c>
      <c r="K39">
        <v>6</v>
      </c>
      <c r="L39">
        <v>23</v>
      </c>
      <c r="M39">
        <v>82</v>
      </c>
      <c r="N39">
        <v>74</v>
      </c>
      <c r="O39">
        <v>32</v>
      </c>
      <c r="P39">
        <v>96</v>
      </c>
      <c r="Q39">
        <v>9</v>
      </c>
      <c r="R39">
        <v>11</v>
      </c>
      <c r="S39">
        <f>H39+O39</f>
        <v>534</v>
      </c>
      <c r="T39" s="2">
        <f>I39/H39/(C39^0.438)</f>
        <v>0.279229901302612</v>
      </c>
      <c r="U39" s="2">
        <f>(I39+O39)/(H39+O39)/(C39^0.438)</f>
        <v>0.3216512820987043</v>
      </c>
      <c r="V39" s="2">
        <f>(I39+J39+2*K39+3*L39)/H39/(C39^0.438)</f>
        <v>0.499467569935658</v>
      </c>
      <c r="W39" s="3">
        <f>((1.5*I39+J39+2*K39+3*L39+O39+0.7*Q39-R39-0.3*(H39-I39))*0.322)/C39</f>
        <v>76.37339805825243</v>
      </c>
      <c r="X39" s="3">
        <f>(Z39-5.01*0.73)*(H39-I39+R39)/25.5</f>
        <v>23.163268646487733</v>
      </c>
      <c r="Y39" s="3">
        <f>(Z39-5.01*0.73*F39)*(H39-I39+R39)/25.5</f>
        <v>26.88797770531126</v>
      </c>
      <c r="Z39" s="1">
        <f>W39*25.5/(H39-I39+R39)</f>
        <v>5.249384502656165</v>
      </c>
      <c r="AA39" s="2">
        <f>V39-T39+(U39-T39)/(1-U39)</f>
        <v>0.2827739124212518</v>
      </c>
      <c r="AB39" s="3">
        <f>50+4.25*((AD39-0.686)/(0.686*0.19)+(AE39-0.335)/(0.2*0.335)+(AF39-0.0066)/(0.0066*0.89)+(AG39-0.07)/(0.07*0.91))</f>
        <v>56.3845820992151</v>
      </c>
      <c r="AC39" s="3">
        <f>(Z39-5.01*F39)*(H39-I39+R39)/25.5</f>
        <v>8.585150999428906</v>
      </c>
      <c r="AD39" s="1">
        <f>(Q39+3)/(Q39+R39+7)</f>
        <v>0.4444444444444444</v>
      </c>
      <c r="AE39" s="1">
        <f>(M39-L39)/(I39+O39-L39)</f>
        <v>0.39072847682119205</v>
      </c>
      <c r="AF39" s="1">
        <f>K39/(H39-L39-P39)</f>
        <v>0.015665796344647518</v>
      </c>
      <c r="AG39" s="1">
        <f>(Q39+R39)/(I39+O39-L39)</f>
        <v>0.13245033112582782</v>
      </c>
    </row>
    <row r="40" spans="1:33" ht="12.75">
      <c r="A40" t="s">
        <v>125</v>
      </c>
      <c r="B40" t="s">
        <v>126</v>
      </c>
      <c r="C40" s="1">
        <v>0.98</v>
      </c>
      <c r="D40">
        <v>28</v>
      </c>
      <c r="E40" t="s">
        <v>31</v>
      </c>
      <c r="F40">
        <v>1.12</v>
      </c>
      <c r="G40">
        <v>143</v>
      </c>
      <c r="H40">
        <v>569</v>
      </c>
      <c r="I40">
        <v>161</v>
      </c>
      <c r="J40">
        <v>39</v>
      </c>
      <c r="K40">
        <v>3</v>
      </c>
      <c r="L40">
        <v>20</v>
      </c>
      <c r="M40">
        <v>91</v>
      </c>
      <c r="N40">
        <v>73</v>
      </c>
      <c r="O40">
        <v>46</v>
      </c>
      <c r="P40">
        <v>111</v>
      </c>
      <c r="Q40">
        <v>17</v>
      </c>
      <c r="R40">
        <v>1</v>
      </c>
      <c r="S40">
        <f>H40+O40</f>
        <v>615</v>
      </c>
      <c r="T40" s="2">
        <f>I40/H40/(C40^0.438)</f>
        <v>0.28546744530601614</v>
      </c>
      <c r="U40" s="2">
        <f>(I40+O40)/(H40+O40)/(C40^0.438)</f>
        <v>0.33957695410269656</v>
      </c>
      <c r="V40" s="2">
        <f>(I40+J40+2*K40+3*L40)/H40/(C40^0.438)</f>
        <v>0.47164186615776577</v>
      </c>
      <c r="W40" s="3">
        <f>((1.5*I40+J40+2*K40+3*L40+O40+0.7*Q40-R40-0.3*(H40-I40))*0.322)/C40</f>
        <v>92.32857142857144</v>
      </c>
      <c r="X40" s="3">
        <f>(Z40-5.01*0.73)*(H40-I40+R40)/25.5</f>
        <v>33.66834789915968</v>
      </c>
      <c r="Y40" s="3">
        <f>(Z40-5.01*0.73*F40)*(H40-I40+R40)/25.5</f>
        <v>26.629121075630266</v>
      </c>
      <c r="Z40" s="1">
        <f>W40*25.5/(H40-I40+R40)</f>
        <v>5.756426825008733</v>
      </c>
      <c r="AA40" s="2">
        <f>V40-T40+(U40-T40)/(1-U40)</f>
        <v>0.26810600869202994</v>
      </c>
      <c r="AB40" s="3">
        <f>50+4.25*((AD40-0.686)/(0.686*0.19)+(AE40-0.335)/(0.2*0.335)+(AF40-0.0066)/(0.0066*0.89)+(AG40-0.07)/(0.07*0.91))</f>
        <v>58.483531891048436</v>
      </c>
      <c r="AC40" s="3">
        <f>(Z40-5.01*F40)*(H40-I40+R40)/25.5</f>
        <v>2.329324369747906</v>
      </c>
      <c r="AD40" s="1">
        <f>(Q40+3)/(Q40+R40+7)</f>
        <v>0.8</v>
      </c>
      <c r="AE40" s="1">
        <f>(M40-L40)/(I40+O40-L40)</f>
        <v>0.37967914438502676</v>
      </c>
      <c r="AF40" s="1">
        <f>K40/(H40-L40-P40)</f>
        <v>0.00684931506849315</v>
      </c>
      <c r="AG40" s="1">
        <f>(Q40+R40)/(I40+O40-L40)</f>
        <v>0.0962566844919786</v>
      </c>
    </row>
    <row r="41" spans="1:33" ht="12.75">
      <c r="A41" t="s">
        <v>30</v>
      </c>
      <c r="B41" t="s">
        <v>19</v>
      </c>
      <c r="C41">
        <v>0.99</v>
      </c>
      <c r="D41">
        <v>28</v>
      </c>
      <c r="E41" t="s">
        <v>31</v>
      </c>
      <c r="F41">
        <v>1.12</v>
      </c>
      <c r="G41">
        <v>148</v>
      </c>
      <c r="H41">
        <v>565</v>
      </c>
      <c r="I41">
        <v>166</v>
      </c>
      <c r="J41">
        <v>28</v>
      </c>
      <c r="K41">
        <v>3</v>
      </c>
      <c r="L41">
        <v>27</v>
      </c>
      <c r="M41">
        <v>88</v>
      </c>
      <c r="N41">
        <v>104</v>
      </c>
      <c r="O41">
        <v>37</v>
      </c>
      <c r="P41">
        <v>92</v>
      </c>
      <c r="Q41">
        <v>5</v>
      </c>
      <c r="R41">
        <v>4</v>
      </c>
      <c r="S41">
        <f>H41+O41</f>
        <v>602</v>
      </c>
      <c r="T41" s="2">
        <f>I41/H41/(C41^0.438)</f>
        <v>0.2951015054113924</v>
      </c>
      <c r="U41" s="2">
        <f>(I41+O41)/(H41+O41)/(C41^0.438)</f>
        <v>0.3386969855817921</v>
      </c>
      <c r="V41" s="2">
        <f>(I41+J41+2*K41+3*L41)/H41/(C41^0.438)</f>
        <v>0.4995392953048269</v>
      </c>
      <c r="W41" s="3">
        <f>((1.5*I41+J41+2*K41+3*L41+O41+0.7*Q41-R41-0.3*(H41-I41))*0.322)/C41</f>
        <v>91.3309090909091</v>
      </c>
      <c r="X41" s="3">
        <f>(Z41-5.01*0.73)*(H41-I41+R41)/25.5</f>
        <v>33.531226737967934</v>
      </c>
      <c r="Y41" s="3">
        <f>(Z41-5.01*0.73*F41)*(H41-I41+R41)/25.5</f>
        <v>26.595264855614996</v>
      </c>
      <c r="Z41" s="1">
        <f>W41*25.5/(H41-I41+R41)</f>
        <v>5.779002932551321</v>
      </c>
      <c r="AA41" s="2">
        <f>V41-T41+(U41-T41)/(1-U41)</f>
        <v>0.2703613971051051</v>
      </c>
      <c r="AB41" s="3">
        <f>50+4.25*((AD41-0.686)/(0.686*0.19)+(AE41-0.335)/(0.2*0.335)+(AF41-0.0066)/(0.0066*0.89)+(AG41-0.07)/(0.07*0.91))</f>
        <v>43.50326959611091</v>
      </c>
      <c r="AC41" s="3">
        <f>(Z41-5.01*F41)*(H41-I41+R41)/25.5</f>
        <v>2.6519443850267534</v>
      </c>
      <c r="AD41" s="1">
        <f>(Q41+3)/(Q41+R41+7)</f>
        <v>0.5</v>
      </c>
      <c r="AE41" s="1">
        <f>(M41-L41)/(I41+O41-L41)</f>
        <v>0.3465909090909091</v>
      </c>
      <c r="AF41" s="1">
        <f>K41/(H41-L41-P41)</f>
        <v>0.006726457399103139</v>
      </c>
      <c r="AG41" s="1">
        <f>(Q41+R41)/(I41+O41-L41)</f>
        <v>0.05113636363636364</v>
      </c>
    </row>
    <row r="42" spans="1:33" ht="12.75">
      <c r="A42" t="s">
        <v>137</v>
      </c>
      <c r="B42" t="s">
        <v>136</v>
      </c>
      <c r="C42" s="1">
        <v>0.94</v>
      </c>
      <c r="D42">
        <v>32</v>
      </c>
      <c r="E42" t="s">
        <v>31</v>
      </c>
      <c r="F42">
        <v>1.12</v>
      </c>
      <c r="G42">
        <v>123</v>
      </c>
      <c r="H42">
        <v>481</v>
      </c>
      <c r="I42">
        <v>146</v>
      </c>
      <c r="J42">
        <v>31</v>
      </c>
      <c r="K42">
        <v>1</v>
      </c>
      <c r="L42">
        <v>16</v>
      </c>
      <c r="M42">
        <v>67</v>
      </c>
      <c r="N42">
        <v>62</v>
      </c>
      <c r="O42">
        <v>36</v>
      </c>
      <c r="P42">
        <v>72</v>
      </c>
      <c r="Q42">
        <v>1</v>
      </c>
      <c r="R42">
        <v>2</v>
      </c>
      <c r="S42">
        <f>H42+O42</f>
        <v>517</v>
      </c>
      <c r="T42" s="2">
        <f>I42/H42/(C42^0.438)</f>
        <v>0.3118730011706668</v>
      </c>
      <c r="U42" s="2">
        <f>(I42+O42)/(H42+O42)/(C42^0.438)</f>
        <v>0.3617019457417995</v>
      </c>
      <c r="V42" s="2">
        <f>(I42+J42+2*K42+3*L42)/H42/(C42^0.438)</f>
        <v>0.48489843332699567</v>
      </c>
      <c r="W42" s="3">
        <f>((1.5*I42+J42+2*K42+3*L42+O42+0.7*Q42-R42-0.3*(H42-I42))*0.322)/C42</f>
        <v>80.22595744680852</v>
      </c>
      <c r="X42" s="3">
        <f>(Z42-5.01*0.73)*(H42-I42+R42)/25.5</f>
        <v>31.892228035043825</v>
      </c>
      <c r="Y42" s="3">
        <f>(Z42-5.01*0.73*F42)*(H42-I42+R42)/25.5</f>
        <v>26.092180505632054</v>
      </c>
      <c r="Z42" s="1">
        <f>W42*25.5/(H42-I42+R42)</f>
        <v>6.070510133215482</v>
      </c>
      <c r="AA42" s="2">
        <f>V42-T42+(U42-T42)/(1-U42)</f>
        <v>0.25109075640213363</v>
      </c>
      <c r="AB42" s="3">
        <f>50+4.25*((AD42-0.686)/(0.686*0.19)+(AE42-0.335)/(0.2*0.335)+(AF42-0.0066)/(0.0066*0.89)+(AG42-0.07)/(0.07*0.91))</f>
        <v>32.5139824932776</v>
      </c>
      <c r="AC42" s="3">
        <f>(Z42-5.01*F42)*(H42-I42+R42)/25.5</f>
        <v>6.07009862327911</v>
      </c>
      <c r="AD42" s="1">
        <f>(Q42+3)/(Q42+R42+7)</f>
        <v>0.4</v>
      </c>
      <c r="AE42" s="1">
        <f>(M42-L42)/(I42+O42-L42)</f>
        <v>0.3072289156626506</v>
      </c>
      <c r="AF42" s="1">
        <f>K42/(H42-L42-P42)</f>
        <v>0.002544529262086514</v>
      </c>
      <c r="AG42" s="1">
        <f>(Q42+R42)/(I42+O42-L42)</f>
        <v>0.018072289156626505</v>
      </c>
    </row>
    <row r="43" spans="1:33" ht="12.75">
      <c r="A43" t="s">
        <v>124</v>
      </c>
      <c r="B43" t="s">
        <v>115</v>
      </c>
      <c r="C43" s="1">
        <v>1.01</v>
      </c>
      <c r="D43">
        <v>36</v>
      </c>
      <c r="E43" t="s">
        <v>20</v>
      </c>
      <c r="F43">
        <v>1.02</v>
      </c>
      <c r="G43">
        <v>148</v>
      </c>
      <c r="H43">
        <v>561</v>
      </c>
      <c r="I43">
        <v>147</v>
      </c>
      <c r="J43">
        <v>29</v>
      </c>
      <c r="K43">
        <v>1</v>
      </c>
      <c r="L43">
        <v>22</v>
      </c>
      <c r="M43">
        <v>105</v>
      </c>
      <c r="N43">
        <v>70</v>
      </c>
      <c r="O43">
        <v>85</v>
      </c>
      <c r="P43">
        <v>96</v>
      </c>
      <c r="Q43">
        <v>1</v>
      </c>
      <c r="R43">
        <v>5</v>
      </c>
      <c r="S43">
        <f>H43+O43</f>
        <v>646</v>
      </c>
      <c r="T43" s="2">
        <f>I43/H43/(C43^0.438)</f>
        <v>0.26089257050391806</v>
      </c>
      <c r="U43" s="2">
        <f>(I43+O43)/(H43+O43)/(C43^0.438)</f>
        <v>0.3575713426025773</v>
      </c>
      <c r="V43" s="2">
        <f>(I43+J43+2*K43+3*L43)/H43/(C43^0.438)</f>
        <v>0.43304617144868035</v>
      </c>
      <c r="W43" s="3">
        <f>((1.5*I43+J43+2*K43+3*L43+O43+0.7*Q43-R43-0.3*(H43-I43))*0.322)/C43</f>
        <v>87.35445544554456</v>
      </c>
      <c r="X43" s="3">
        <f>(Z43-5.01*0.73)*(H43-I43+R43)/25.5</f>
        <v>27.259996622015148</v>
      </c>
      <c r="Y43" s="3">
        <f>(Z43-5.01*0.73*F43)*(H43-I43+R43)/25.5</f>
        <v>26.058107445544557</v>
      </c>
      <c r="Z43" s="1">
        <f>W43*25.5/(H43-I43+R43)</f>
        <v>5.316321274132187</v>
      </c>
      <c r="AA43" s="2">
        <f>V43-T43+(U43-T43)/(1-U43)</f>
        <v>0.3226431082004314</v>
      </c>
      <c r="AB43" s="3">
        <f>50+4.25*((AD43-0.686)/(0.686*0.19)+(AE43-0.335)/(0.2*0.335)+(AF43-0.0066)/(0.0066*0.89)+(AG43-0.07)/(0.07*0.91))</f>
        <v>35.5794749298784</v>
      </c>
      <c r="AC43" s="3">
        <f>(Z43-5.01*F43)*(H43-I43+R43)/25.5</f>
        <v>3.3868554455445583</v>
      </c>
      <c r="AD43" s="1">
        <f>(Q43+3)/(Q43+R43+7)</f>
        <v>0.3076923076923077</v>
      </c>
      <c r="AE43" s="1">
        <f>(M43-L43)/(I43+O43-L43)</f>
        <v>0.3952380952380952</v>
      </c>
      <c r="AF43" s="1">
        <f>K43/(H43-L43-P43)</f>
        <v>0.002257336343115124</v>
      </c>
      <c r="AG43" s="1">
        <f>(Q43+R43)/(I43+O43-L43)</f>
        <v>0.02857142857142857</v>
      </c>
    </row>
    <row r="44" spans="1:33" ht="12.75">
      <c r="A44" t="s">
        <v>135</v>
      </c>
      <c r="B44" t="s">
        <v>136</v>
      </c>
      <c r="C44" s="1">
        <v>0.94</v>
      </c>
      <c r="D44">
        <v>35</v>
      </c>
      <c r="E44" t="s">
        <v>33</v>
      </c>
      <c r="F44">
        <v>0.93</v>
      </c>
      <c r="G44">
        <v>148</v>
      </c>
      <c r="H44">
        <v>593</v>
      </c>
      <c r="I44">
        <v>149</v>
      </c>
      <c r="J44">
        <v>30</v>
      </c>
      <c r="K44">
        <v>0</v>
      </c>
      <c r="L44">
        <v>24</v>
      </c>
      <c r="M44">
        <v>74</v>
      </c>
      <c r="N44">
        <v>83</v>
      </c>
      <c r="O44">
        <v>56</v>
      </c>
      <c r="P44">
        <v>135</v>
      </c>
      <c r="Q44">
        <v>10</v>
      </c>
      <c r="R44">
        <v>5</v>
      </c>
      <c r="S44">
        <f>H44+O44</f>
        <v>649</v>
      </c>
      <c r="T44" s="2">
        <f>I44/H44/(C44^0.438)</f>
        <v>0.2581675035332361</v>
      </c>
      <c r="U44" s="2">
        <f>(I44+O44)/(H44+O44)/(C44^0.438)</f>
        <v>0.3245481697916035</v>
      </c>
      <c r="V44" s="2">
        <f>(I44+J44+2*K44+3*L44)/H44/(C44^0.438)</f>
        <v>0.4348996200459213</v>
      </c>
      <c r="W44" s="3">
        <f>((1.5*I44+J44+2*K44+3*L44+O44+0.7*Q44-R44-0.3*(H44-I44))*0.322)/C44</f>
        <v>85.74106382978725</v>
      </c>
      <c r="X44" s="3">
        <f>(Z44-5.01*0.73)*(H44-I44+R44)/25.5</f>
        <v>21.343899123904905</v>
      </c>
      <c r="Y44" s="3">
        <f>(Z44-5.01*0.73*F44)*(H44-I44+R44)/25.5</f>
        <v>25.85170065331667</v>
      </c>
      <c r="Z44" s="1">
        <f>W44*25.5/(H44-I44+R44)</f>
        <v>4.869481353362082</v>
      </c>
      <c r="AA44" s="2">
        <f>V44-T44+(U44-T44)/(1-U44)</f>
        <v>0.2750080605394962</v>
      </c>
      <c r="AB44" s="3">
        <f>50+4.25*((AD44-0.686)/(0.686*0.19)+(AE44-0.335)/(0.2*0.335)+(AF44-0.0066)/(0.0066*0.89)+(AG44-0.07)/(0.07*0.91))</f>
        <v>39.25583884524088</v>
      </c>
      <c r="AC44" s="3">
        <f>(Z44-5.01*F44)*(H44-I44+R44)/25.5</f>
        <v>3.700840300375487</v>
      </c>
      <c r="AD44" s="1">
        <f>(Q44+3)/(Q44+R44+7)</f>
        <v>0.5909090909090909</v>
      </c>
      <c r="AE44" s="1">
        <f>(M44-L44)/(I44+O44-L44)</f>
        <v>0.27624309392265195</v>
      </c>
      <c r="AF44" s="1">
        <f>K44/(H44-L44-P44)</f>
        <v>0</v>
      </c>
      <c r="AG44" s="1">
        <f>(Q44+R44)/(I44+O44-L44)</f>
        <v>0.08287292817679558</v>
      </c>
    </row>
    <row r="45" spans="1:33" ht="12.75">
      <c r="A45" t="s">
        <v>26</v>
      </c>
      <c r="B45" t="s">
        <v>19</v>
      </c>
      <c r="C45">
        <v>0.99</v>
      </c>
      <c r="D45">
        <v>26</v>
      </c>
      <c r="E45" t="s">
        <v>27</v>
      </c>
      <c r="F45">
        <v>1.01</v>
      </c>
      <c r="G45">
        <v>148</v>
      </c>
      <c r="H45">
        <v>577</v>
      </c>
      <c r="I45">
        <v>171</v>
      </c>
      <c r="J45">
        <v>22</v>
      </c>
      <c r="K45">
        <v>17</v>
      </c>
      <c r="L45">
        <v>5</v>
      </c>
      <c r="M45">
        <v>83</v>
      </c>
      <c r="N45">
        <v>60</v>
      </c>
      <c r="O45">
        <v>49</v>
      </c>
      <c r="P45">
        <v>94</v>
      </c>
      <c r="Q45">
        <v>34</v>
      </c>
      <c r="R45">
        <v>13</v>
      </c>
      <c r="S45">
        <f>H45+O45</f>
        <v>626</v>
      </c>
      <c r="T45" s="2">
        <f>I45/H45/(C45^0.438)</f>
        <v>0.29766795374205673</v>
      </c>
      <c r="U45" s="2">
        <f>(I45+O45)/(H45+O45)/(C45^0.438)</f>
        <v>0.3529881550736756</v>
      </c>
      <c r="V45" s="2">
        <f>(I45+J45+2*K45+3*L45)/H45/(C45^0.438)</f>
        <v>0.4212610807343727</v>
      </c>
      <c r="W45" s="3">
        <f>((1.5*I45+J45+2*K45+3*L45+O45+0.7*Q45-R45-0.3*(H45-I45))*0.322)/C45</f>
        <v>86.35454545454546</v>
      </c>
      <c r="X45" s="3">
        <f>(Z45-5.01*0.73)*(H45-I45+R45)/25.5</f>
        <v>26.26008663101605</v>
      </c>
      <c r="Y45" s="3">
        <f>(Z45-5.01*0.73*F45)*(H45-I45+R45)/25.5</f>
        <v>25.659142042780754</v>
      </c>
      <c r="Z45" s="1">
        <f>W45*25.5/(H45-I45+R45)</f>
        <v>5.2554675634627905</v>
      </c>
      <c r="AA45" s="2">
        <f>V45-T45+(U45-T45)/(1-U45)</f>
        <v>0.20909419125477655</v>
      </c>
      <c r="AB45" s="3">
        <f>50+4.25*((AD45-0.686)/(0.686*0.19)+(AE45-0.335)/(0.2*0.335)+(AF45-0.0066)/(0.0066*0.89)+(AG45-0.07)/(0.07*0.91))</f>
        <v>82.60789253818834</v>
      </c>
      <c r="AC45" s="3">
        <f>(Z45-5.01*F45)*(H45-I45+R45)/25.5</f>
        <v>3.210157219251338</v>
      </c>
      <c r="AD45" s="1">
        <f>(Q45+3)/(Q45+R45+7)</f>
        <v>0.6851851851851852</v>
      </c>
      <c r="AE45" s="1">
        <f>(M45-L45)/(I45+O45-L45)</f>
        <v>0.3627906976744186</v>
      </c>
      <c r="AF45" s="1">
        <f>K45/(H45-L45-P45)</f>
        <v>0.03556485355648536</v>
      </c>
      <c r="AG45" s="1">
        <f>(Q45+R45)/(I45+O45-L45)</f>
        <v>0.2186046511627907</v>
      </c>
    </row>
    <row r="46" spans="1:33" ht="12.75">
      <c r="A46" t="s">
        <v>146</v>
      </c>
      <c r="B46" t="s">
        <v>144</v>
      </c>
      <c r="C46" s="1">
        <v>0.99</v>
      </c>
      <c r="D46">
        <v>23</v>
      </c>
      <c r="E46" t="s">
        <v>31</v>
      </c>
      <c r="F46">
        <v>1.12</v>
      </c>
      <c r="G46">
        <v>152</v>
      </c>
      <c r="H46">
        <v>626</v>
      </c>
      <c r="I46">
        <v>185</v>
      </c>
      <c r="J46">
        <v>26</v>
      </c>
      <c r="K46">
        <v>19</v>
      </c>
      <c r="L46">
        <v>11</v>
      </c>
      <c r="M46">
        <v>104</v>
      </c>
      <c r="N46">
        <v>55</v>
      </c>
      <c r="O46">
        <v>35</v>
      </c>
      <c r="P46">
        <v>81</v>
      </c>
      <c r="Q46">
        <v>59</v>
      </c>
      <c r="R46">
        <v>15</v>
      </c>
      <c r="S46">
        <f>H46+O46</f>
        <v>661</v>
      </c>
      <c r="T46" s="2">
        <f>I46/H46/(C46^0.438)</f>
        <v>0.2968309485846818</v>
      </c>
      <c r="U46" s="2">
        <f>(I46+O46)/(H46+O46)/(C46^0.438)</f>
        <v>0.3342974055614537</v>
      </c>
      <c r="V46" s="2">
        <f>(I46+J46+2*K46+3*L46)/H46/(C46^0.438)</f>
        <v>0.4524666351398933</v>
      </c>
      <c r="W46" s="3">
        <f>((1.5*I46+J46+2*K46+3*L46+O46+0.7*Q46-R46-0.3*(H46-I46))*0.322)/C46</f>
        <v>98.71414141414142</v>
      </c>
      <c r="X46" s="3">
        <f>(Z46-5.01*0.73)*(H46-I46+R46)/25.5</f>
        <v>33.313012002376716</v>
      </c>
      <c r="Y46" s="3">
        <f>(Z46-5.01*0.73*F46)*(H46-I46+R46)/25.5</f>
        <v>25.464876472964953</v>
      </c>
      <c r="Z46" s="1">
        <f>W46*25.5/(H46-I46+R46)</f>
        <v>5.520198697501329</v>
      </c>
      <c r="AA46" s="2">
        <f>V46-T46+(U46-T46)/(1-U46)</f>
        <v>0.21191676055098158</v>
      </c>
      <c r="AB46" s="3">
        <f>50+4.25*((AD46-0.686)/(0.686*0.19)+(AE46-0.335)/(0.2*0.335)+(AF46-0.0066)/(0.0066*0.89)+(AG46-0.07)/(0.07*0.91))</f>
        <v>99.48700662455856</v>
      </c>
      <c r="AC46" s="3">
        <f>(Z46-5.01*F46)*(H46-I46+R46)/25.5</f>
        <v>-1.627317409387997</v>
      </c>
      <c r="AD46" s="1">
        <f>(Q46+3)/(Q46+R46+7)</f>
        <v>0.7654320987654321</v>
      </c>
      <c r="AE46" s="1">
        <f>(M46-L46)/(I46+O46-L46)</f>
        <v>0.4449760765550239</v>
      </c>
      <c r="AF46" s="1">
        <f>K46/(H46-L46-P46)</f>
        <v>0.035580524344569285</v>
      </c>
      <c r="AG46" s="1">
        <f>(Q46+R46)/(I46+O46-L46)</f>
        <v>0.35406698564593303</v>
      </c>
    </row>
    <row r="47" spans="1:33" ht="12.75">
      <c r="A47" t="s">
        <v>170</v>
      </c>
      <c r="B47" t="s">
        <v>163</v>
      </c>
      <c r="C47" s="1">
        <v>1.03</v>
      </c>
      <c r="D47">
        <v>26</v>
      </c>
      <c r="E47" t="s">
        <v>20</v>
      </c>
      <c r="F47">
        <v>1.02</v>
      </c>
      <c r="G47">
        <v>134</v>
      </c>
      <c r="H47">
        <v>536</v>
      </c>
      <c r="I47">
        <v>146</v>
      </c>
      <c r="J47">
        <v>34</v>
      </c>
      <c r="K47">
        <v>2</v>
      </c>
      <c r="L47">
        <v>23</v>
      </c>
      <c r="M47">
        <v>82</v>
      </c>
      <c r="N47">
        <v>67</v>
      </c>
      <c r="O47">
        <v>51</v>
      </c>
      <c r="P47">
        <v>83</v>
      </c>
      <c r="Q47">
        <v>9</v>
      </c>
      <c r="R47">
        <v>2</v>
      </c>
      <c r="S47">
        <f>H47+O47</f>
        <v>587</v>
      </c>
      <c r="T47" s="2">
        <f>I47/H47/(C47^0.438)</f>
        <v>0.2688842485583224</v>
      </c>
      <c r="U47" s="2">
        <f>(I47+O47)/(H47+O47)/(C47^0.438)</f>
        <v>0.3312877829428762</v>
      </c>
      <c r="V47" s="2">
        <f>(I47+J47+2*K47+3*L47)/H47/(C47^0.438)</f>
        <v>0.46594325263873676</v>
      </c>
      <c r="W47" s="3">
        <f>((1.5*I47+J47+2*K47+3*L47+O47+0.7*Q47-R47-0.3*(H47-I47))*0.322)/C47</f>
        <v>82.62582524271845</v>
      </c>
      <c r="X47" s="3">
        <f>(Z47-5.01*0.73)*(H47-I47+R47)/25.5</f>
        <v>26.403801713306684</v>
      </c>
      <c r="Y47" s="3">
        <f>(Z47-5.01*0.73*F47)*(H47-I47+R47)/25.5</f>
        <v>25.279361242718448</v>
      </c>
      <c r="Z47" s="1">
        <f>W47*25.5/(H47-I47+R47)</f>
        <v>5.374894244105409</v>
      </c>
      <c r="AA47" s="2">
        <f>V47-T47+(U47-T47)/(1-U47)</f>
        <v>0.2903779726782665</v>
      </c>
      <c r="AB47" s="3">
        <f>50+4.25*((AD47-0.686)/(0.686*0.19)+(AE47-0.335)/(0.2*0.335)+(AF47-0.0066)/(0.0066*0.89)+(AG47-0.07)/(0.07*0.91))</f>
        <v>47.7659333092926</v>
      </c>
      <c r="AC47" s="3">
        <f>(Z47-5.01*F47)*(H47-I47+R47)/25.5</f>
        <v>4.069025242718448</v>
      </c>
      <c r="AD47" s="1">
        <f>(Q47+3)/(Q47+R47+7)</f>
        <v>0.6666666666666666</v>
      </c>
      <c r="AE47" s="1">
        <f>(M47-L47)/(I47+O47-L47)</f>
        <v>0.3390804597701149</v>
      </c>
      <c r="AF47" s="1">
        <f>K47/(H47-L47-P47)</f>
        <v>0.004651162790697674</v>
      </c>
      <c r="AG47" s="1">
        <f>(Q47+R47)/(I47+O47-L47)</f>
        <v>0.06321839080459771</v>
      </c>
    </row>
    <row r="48" spans="1:33" ht="12.75">
      <c r="A48" t="s">
        <v>46</v>
      </c>
      <c r="B48" t="s">
        <v>37</v>
      </c>
      <c r="C48">
        <v>0.97</v>
      </c>
      <c r="D48">
        <v>27</v>
      </c>
      <c r="E48" t="s">
        <v>33</v>
      </c>
      <c r="F48">
        <v>0.93</v>
      </c>
      <c r="G48">
        <v>159</v>
      </c>
      <c r="H48">
        <v>641</v>
      </c>
      <c r="I48">
        <v>175</v>
      </c>
      <c r="J48">
        <v>50</v>
      </c>
      <c r="K48">
        <v>2</v>
      </c>
      <c r="L48">
        <v>4</v>
      </c>
      <c r="M48">
        <v>107</v>
      </c>
      <c r="N48">
        <v>53</v>
      </c>
      <c r="O48">
        <v>71</v>
      </c>
      <c r="P48">
        <v>95</v>
      </c>
      <c r="Q48">
        <v>29</v>
      </c>
      <c r="R48">
        <v>12</v>
      </c>
      <c r="S48">
        <f>H48+O48</f>
        <v>712</v>
      </c>
      <c r="T48" s="2">
        <f>I48/H48/(C48^0.438)</f>
        <v>0.2766775998476278</v>
      </c>
      <c r="U48" s="2">
        <f>(I48+O48)/(H48+O48)/(C48^0.438)</f>
        <v>0.35014593908164554</v>
      </c>
      <c r="V48" s="2">
        <f>(I48+J48+2*K48+3*L48)/H48/(C48^0.438)</f>
        <v>0.38102458036159026</v>
      </c>
      <c r="W48" s="3">
        <f>((1.5*I48+J48+2*K48+3*L48+O48+0.7*Q48-R48-0.3*(H48-I48))*0.322)/C48</f>
        <v>88.96494845360826</v>
      </c>
      <c r="X48" s="3">
        <f>(Z48-5.01*0.73)*(H48-I48+R48)/25.5</f>
        <v>20.40850139478473</v>
      </c>
      <c r="Y48" s="3">
        <f>(Z48-5.01*0.73*F48)*(H48-I48+R48)/25.5</f>
        <v>25.207452688902375</v>
      </c>
      <c r="Z48" s="1">
        <f>W48*25.5/(H48-I48+R48)</f>
        <v>4.746038045119269</v>
      </c>
      <c r="AA48" s="2">
        <f>V48-T48+(U48-T48)/(1-U48)</f>
        <v>0.21740057770191334</v>
      </c>
      <c r="AB48" s="3">
        <f>50+4.25*((AD48-0.686)/(0.686*0.19)+(AE48-0.335)/(0.2*0.335)+(AF48-0.0066)/(0.0066*0.89)+(AG48-0.07)/(0.07*0.91))</f>
        <v>59.64573426200979</v>
      </c>
      <c r="AC48" s="3">
        <f>(Z48-5.01*F48)*(H48-I48+R48)/25.5</f>
        <v>1.6259131594906062</v>
      </c>
      <c r="AD48" s="1">
        <f>(Q48+3)/(Q48+R48+7)</f>
        <v>0.6666666666666666</v>
      </c>
      <c r="AE48" s="1">
        <f>(M48-L48)/(I48+O48-L48)</f>
        <v>0.4256198347107438</v>
      </c>
      <c r="AF48" s="1">
        <f>K48/(H48-L48-P48)</f>
        <v>0.0036900369003690036</v>
      </c>
      <c r="AG48" s="1">
        <f>(Q48+R48)/(I48+O48-L48)</f>
        <v>0.16942148760330578</v>
      </c>
    </row>
    <row r="49" spans="1:33" ht="12.75">
      <c r="A49" t="s">
        <v>67</v>
      </c>
      <c r="B49" t="s">
        <v>61</v>
      </c>
      <c r="C49">
        <v>1.03</v>
      </c>
      <c r="D49">
        <v>36</v>
      </c>
      <c r="E49" t="s">
        <v>44</v>
      </c>
      <c r="F49">
        <v>1.19</v>
      </c>
      <c r="G49">
        <v>74</v>
      </c>
      <c r="H49">
        <v>240</v>
      </c>
      <c r="I49">
        <v>65</v>
      </c>
      <c r="J49">
        <v>16</v>
      </c>
      <c r="K49">
        <v>0</v>
      </c>
      <c r="L49">
        <v>18</v>
      </c>
      <c r="M49">
        <v>53</v>
      </c>
      <c r="N49">
        <v>49</v>
      </c>
      <c r="O49">
        <v>64</v>
      </c>
      <c r="P49">
        <v>57</v>
      </c>
      <c r="Q49">
        <v>0</v>
      </c>
      <c r="R49">
        <v>2</v>
      </c>
      <c r="S49">
        <f>H49+O49</f>
        <v>304</v>
      </c>
      <c r="T49" s="2">
        <f>I49/H49/(C49^0.438)</f>
        <v>0.2673495211122132</v>
      </c>
      <c r="U49" s="2">
        <f>(I49+O49)/(H49+O49)/(C49^0.438)</f>
        <v>0.4188836626333058</v>
      </c>
      <c r="V49" s="2">
        <f>(I49+J49+2*K49+3*L49)/H49/(C49^0.438)</f>
        <v>0.5552643900022891</v>
      </c>
      <c r="W49" s="3">
        <f>((1.5*I49+J49+2*K49+3*L49+O49+0.7*Q49-R49-0.3*(H49-I49))*0.322)/C49</f>
        <v>55.33398058252427</v>
      </c>
      <c r="X49" s="3">
        <f>(Z49-5.01*0.73)*(H49-I49+R49)/25.5</f>
        <v>29.94801587664192</v>
      </c>
      <c r="Y49" s="3">
        <f>(Z49-5.01*0.73*F49)*(H49-I49+R49)/25.5</f>
        <v>25.12468258252427</v>
      </c>
      <c r="Z49" s="1">
        <f>W49*25.5/(H49-I49+R49)</f>
        <v>7.971844660194174</v>
      </c>
      <c r="AA49" s="2">
        <f>V49-T49+(U49-T49)/(1-U49)</f>
        <v>0.5486787328140598</v>
      </c>
      <c r="AB49" s="3">
        <f>50+4.25*((AD49-0.686)/(0.686*0.19)+(AE49-0.335)/(0.2*0.335)+(AF49-0.0066)/(0.0066*0.89)+(AG49-0.07)/(0.07*0.91))</f>
        <v>29.00846632349803</v>
      </c>
      <c r="AC49" s="3">
        <f>(Z49-5.01*F49)*(H49-I49+R49)/25.5</f>
        <v>13.951380582524273</v>
      </c>
      <c r="AD49" s="1">
        <f>(Q49+3)/(Q49+R49+7)</f>
        <v>0.3333333333333333</v>
      </c>
      <c r="AE49" s="1">
        <f>(M49-L49)/(I49+O49-L49)</f>
        <v>0.3153153153153153</v>
      </c>
      <c r="AF49" s="1">
        <f>K49/(H49-L49-P49)</f>
        <v>0</v>
      </c>
      <c r="AG49" s="1">
        <f>(Q49+R49)/(I49+O49-L49)</f>
        <v>0.018018018018018018</v>
      </c>
    </row>
    <row r="50" spans="1:33" ht="12.75">
      <c r="A50" t="s">
        <v>128</v>
      </c>
      <c r="B50" t="s">
        <v>126</v>
      </c>
      <c r="C50" s="1">
        <v>0.98</v>
      </c>
      <c r="D50">
        <v>24</v>
      </c>
      <c r="E50" t="s">
        <v>23</v>
      </c>
      <c r="F50">
        <v>0.86</v>
      </c>
      <c r="G50">
        <v>151</v>
      </c>
      <c r="H50">
        <v>545</v>
      </c>
      <c r="I50">
        <v>130</v>
      </c>
      <c r="J50">
        <v>34</v>
      </c>
      <c r="K50">
        <v>1</v>
      </c>
      <c r="L50">
        <v>22</v>
      </c>
      <c r="M50">
        <v>70</v>
      </c>
      <c r="N50">
        <v>64</v>
      </c>
      <c r="O50">
        <v>58</v>
      </c>
      <c r="P50">
        <v>141</v>
      </c>
      <c r="Q50">
        <v>7</v>
      </c>
      <c r="R50">
        <v>3</v>
      </c>
      <c r="S50">
        <f>H50+O50</f>
        <v>603</v>
      </c>
      <c r="T50" s="2">
        <f>I50/H50/(C50^0.438)</f>
        <v>0.24065219590046172</v>
      </c>
      <c r="U50" s="2">
        <f>(I50+O50)/(H50+O50)/(C50^0.438)</f>
        <v>0.31454552866387686</v>
      </c>
      <c r="V50" s="2">
        <f>(I50+J50+2*K50+3*L50)/H50/(C50^0.438)</f>
        <v>0.42947161114543936</v>
      </c>
      <c r="W50" s="3">
        <f>((1.5*I50+J50+2*K50+3*L50+O50+0.7*Q50-R50-0.3*(H50-I50))*0.322)/C50</f>
        <v>76.36</v>
      </c>
      <c r="X50" s="3">
        <f>(Z50-5.01*0.73)*(H50-I50+R50)/25.5</f>
        <v>16.408964705882365</v>
      </c>
      <c r="Y50" s="3">
        <f>(Z50-5.01*0.73*F50)*(H50-I50+R50)/25.5</f>
        <v>24.80210964705883</v>
      </c>
      <c r="Z50" s="1">
        <f>W50*25.5/(H50-I50+R50)</f>
        <v>4.658325358851675</v>
      </c>
      <c r="AA50" s="2">
        <f>V50-T50+(U50-T50)/(1-U50)</f>
        <v>0.296621371251448</v>
      </c>
      <c r="AB50" s="3">
        <f>50+4.25*((AD50-0.686)/(0.686*0.19)+(AE50-0.335)/(0.2*0.335)+(AF50-0.0066)/(0.0066*0.89)+(AG50-0.07)/(0.07*0.91))</f>
        <v>40.371865158952424</v>
      </c>
      <c r="AC50" s="3">
        <f>(Z50-5.01*F50)*(H50-I50+R50)/25.5</f>
        <v>5.732752941176488</v>
      </c>
      <c r="AD50" s="1">
        <f>(Q50+3)/(Q50+R50+7)</f>
        <v>0.5882352941176471</v>
      </c>
      <c r="AE50" s="1">
        <f>(M50-L50)/(I50+O50-L50)</f>
        <v>0.2891566265060241</v>
      </c>
      <c r="AF50" s="1">
        <f>K50/(H50-L50-P50)</f>
        <v>0.002617801047120419</v>
      </c>
      <c r="AG50" s="1">
        <f>(Q50+R50)/(I50+O50-L50)</f>
        <v>0.060240963855421686</v>
      </c>
    </row>
    <row r="51" spans="1:33" ht="12.75">
      <c r="A51" t="s">
        <v>83</v>
      </c>
      <c r="B51" t="s">
        <v>81</v>
      </c>
      <c r="C51">
        <v>0.97</v>
      </c>
      <c r="D51">
        <v>23</v>
      </c>
      <c r="E51" t="s">
        <v>33</v>
      </c>
      <c r="F51">
        <v>0.93</v>
      </c>
      <c r="G51">
        <v>142</v>
      </c>
      <c r="H51">
        <v>503</v>
      </c>
      <c r="I51">
        <v>133</v>
      </c>
      <c r="J51">
        <v>27</v>
      </c>
      <c r="K51">
        <v>9</v>
      </c>
      <c r="L51">
        <v>16</v>
      </c>
      <c r="M51">
        <v>69</v>
      </c>
      <c r="N51">
        <v>55</v>
      </c>
      <c r="O51">
        <v>40</v>
      </c>
      <c r="P51">
        <v>112</v>
      </c>
      <c r="Q51">
        <v>13</v>
      </c>
      <c r="R51">
        <v>7</v>
      </c>
      <c r="S51">
        <f>H51+O51</f>
        <v>543</v>
      </c>
      <c r="T51" s="2">
        <f>I51/H51/(C51^0.438)</f>
        <v>0.2679647306993446</v>
      </c>
      <c r="U51" s="2">
        <f>(I51+O51)/(H51+O51)/(C51^0.438)</f>
        <v>0.3228793378574374</v>
      </c>
      <c r="V51" s="2">
        <f>(I51+J51+2*K51+3*L51)/H51/(C51^0.438)</f>
        <v>0.4553385649477586</v>
      </c>
      <c r="W51" s="3">
        <f>((1.5*I51+J51+2*K51+3*L51+O51+0.7*Q51-R51-0.3*(H51-I51))*0.322)/C51</f>
        <v>74.22597938144332</v>
      </c>
      <c r="X51" s="3">
        <f>(Z51-5.01*0.73)*(H51-I51+R51)/25.5</f>
        <v>20.155308793208032</v>
      </c>
      <c r="Y51" s="3">
        <f>(Z51-5.01*0.73*F51)*(H51-I51+R51)/25.5</f>
        <v>23.9402557343845</v>
      </c>
      <c r="Z51" s="1">
        <f>W51*25.5/(H51-I51+R51)</f>
        <v>5.020590117312479</v>
      </c>
      <c r="AA51" s="2">
        <f>V51-T51+(U51-T51)/(1-U51)</f>
        <v>0.26847401362313655</v>
      </c>
      <c r="AB51" s="3">
        <f>50+4.25*((AD51-0.686)/(0.686*0.19)+(AE51-0.335)/(0.2*0.335)+(AF51-0.0066)/(0.0066*0.89)+(AG51-0.07)/(0.07*0.91))</f>
        <v>63.536176860718165</v>
      </c>
      <c r="AC51" s="3">
        <f>(Z51-5.01*F51)*(H51-I51+R51)/25.5</f>
        <v>5.341426440266849</v>
      </c>
      <c r="AD51" s="1">
        <f>(Q51+3)/(Q51+R51+7)</f>
        <v>0.5925925925925926</v>
      </c>
      <c r="AE51" s="1">
        <f>(M51-L51)/(I51+O51-L51)</f>
        <v>0.3375796178343949</v>
      </c>
      <c r="AF51" s="1">
        <f>K51/(H51-L51-P51)</f>
        <v>0.024</v>
      </c>
      <c r="AG51" s="1">
        <f>(Q51+R51)/(I51+O51-L51)</f>
        <v>0.12738853503184713</v>
      </c>
    </row>
    <row r="52" spans="1:33" ht="12.75">
      <c r="A52" t="s">
        <v>109</v>
      </c>
      <c r="B52" t="s">
        <v>103</v>
      </c>
      <c r="C52" s="1">
        <v>1.02</v>
      </c>
      <c r="D52">
        <v>31</v>
      </c>
      <c r="E52" t="s">
        <v>27</v>
      </c>
      <c r="F52">
        <v>1.01</v>
      </c>
      <c r="G52">
        <v>118</v>
      </c>
      <c r="H52">
        <v>422</v>
      </c>
      <c r="I52">
        <v>106</v>
      </c>
      <c r="J52">
        <v>24</v>
      </c>
      <c r="K52">
        <v>2</v>
      </c>
      <c r="L52">
        <v>25</v>
      </c>
      <c r="M52">
        <v>68</v>
      </c>
      <c r="N52">
        <v>71</v>
      </c>
      <c r="O52">
        <v>49</v>
      </c>
      <c r="P52">
        <v>103</v>
      </c>
      <c r="Q52">
        <v>9</v>
      </c>
      <c r="R52">
        <v>3</v>
      </c>
      <c r="S52">
        <f>H52+O52</f>
        <v>471</v>
      </c>
      <c r="T52" s="2">
        <f>I52/H52/(C52^0.438)</f>
        <v>0.24901559083568206</v>
      </c>
      <c r="U52" s="2">
        <f>(I52+O52)/(H52+O52)/(C52^0.438)</f>
        <v>0.32624503858835</v>
      </c>
      <c r="V52" s="2">
        <f>(I52+J52+2*K52+3*L52)/H52/(C52^0.438)</f>
        <v>0.49098357060997694</v>
      </c>
      <c r="W52" s="3">
        <f>((1.5*I52+J52+2*K52+3*L52+O52+0.7*Q52-R52-0.3*(H52-I52))*0.322)/C52</f>
        <v>69.29313725490196</v>
      </c>
      <c r="X52" s="3">
        <f>(Z52-5.01*0.73)*(H52-I52+R52)/25.5</f>
        <v>23.541031372549032</v>
      </c>
      <c r="Y52" s="3">
        <f>(Z52-5.01*0.73*F52)*(H52-I52+R52)/25.5</f>
        <v>23.0835103137255</v>
      </c>
      <c r="Z52" s="1">
        <f>W52*25.5/(H52-I52+R52)</f>
        <v>5.539106583072101</v>
      </c>
      <c r="AA52" s="2">
        <f>V52-T52+(U52-T52)/(1-U52)</f>
        <v>0.35659340322328437</v>
      </c>
      <c r="AB52" s="3">
        <f>50+4.25*((AD52-0.686)/(0.686*0.19)+(AE52-0.335)/(0.2*0.335)+(AF52-0.0066)/(0.0066*0.89)+(AG52-0.07)/(0.07*0.91))</f>
        <v>49.592142617233044</v>
      </c>
      <c r="AC52" s="3">
        <f>(Z52-5.01*F52)*(H52-I52+R52)/25.5</f>
        <v>5.992278431372556</v>
      </c>
      <c r="AD52" s="1">
        <f>(Q52+3)/(Q52+R52+7)</f>
        <v>0.631578947368421</v>
      </c>
      <c r="AE52" s="1">
        <f>(M52-L52)/(I52+O52-L52)</f>
        <v>0.33076923076923076</v>
      </c>
      <c r="AF52" s="1">
        <f>K52/(H52-L52-P52)</f>
        <v>0.006802721088435374</v>
      </c>
      <c r="AG52" s="1">
        <f>(Q52+R52)/(I52+O52-L52)</f>
        <v>0.09230769230769231</v>
      </c>
    </row>
    <row r="53" spans="1:33" ht="12.75">
      <c r="A53" t="s">
        <v>107</v>
      </c>
      <c r="B53" t="s">
        <v>103</v>
      </c>
      <c r="C53" s="1">
        <v>1.02</v>
      </c>
      <c r="D53">
        <v>29</v>
      </c>
      <c r="E53" t="s">
        <v>20</v>
      </c>
      <c r="F53">
        <v>1.02</v>
      </c>
      <c r="G53">
        <v>138</v>
      </c>
      <c r="H53">
        <v>520</v>
      </c>
      <c r="I53">
        <v>141</v>
      </c>
      <c r="J53">
        <v>37</v>
      </c>
      <c r="K53">
        <v>0</v>
      </c>
      <c r="L53">
        <v>23</v>
      </c>
      <c r="M53">
        <v>79</v>
      </c>
      <c r="N53">
        <v>81</v>
      </c>
      <c r="O53">
        <v>40</v>
      </c>
      <c r="P53">
        <v>101</v>
      </c>
      <c r="Q53">
        <v>21</v>
      </c>
      <c r="R53">
        <v>7</v>
      </c>
      <c r="S53">
        <f>H53+O53</f>
        <v>560</v>
      </c>
      <c r="T53" s="2">
        <f>I53/H53/(C53^0.438)</f>
        <v>0.26881214959914285</v>
      </c>
      <c r="U53" s="2">
        <f>(I53+O53)/(H53+O53)/(C53^0.438)</f>
        <v>0.3204229929112377</v>
      </c>
      <c r="V53" s="2">
        <f>(I53+J53+2*K53+3*L53)/H53/(C53^0.438)</f>
        <v>0.4708978790850233</v>
      </c>
      <c r="W53" s="3">
        <f>((1.5*I53+J53+2*K53+3*L53+O53+0.7*Q53-R53-0.3*(H53-I53))*0.322)/C53</f>
        <v>79.39509803921568</v>
      </c>
      <c r="X53" s="3">
        <f>(Z53-5.01*0.73)*(H53-I53+R53)/25.5</f>
        <v>24.033615686274505</v>
      </c>
      <c r="Y53" s="3">
        <f>(Z53-5.01*0.73*F53)*(H53-I53+R53)/25.5</f>
        <v>22.926386039215686</v>
      </c>
      <c r="Z53" s="1">
        <f>W53*25.5/(H53-I53+R53)</f>
        <v>5.245012953367875</v>
      </c>
      <c r="AA53" s="2">
        <f>V53-T53+(U53-T53)/(1-U53)</f>
        <v>0.2780312702763059</v>
      </c>
      <c r="AB53" s="3">
        <f>50+4.25*((AD53-0.686)/(0.686*0.19)+(AE53-0.335)/(0.2*0.335)+(AF53-0.0066)/(0.0066*0.89)+(AG53-0.07)/(0.07*0.91))</f>
        <v>53.60121664411914</v>
      </c>
      <c r="AC53" s="3">
        <f>(Z53-5.01*F53)*(H53-I53+R53)/25.5</f>
        <v>2.0406980392156835</v>
      </c>
      <c r="AD53" s="1">
        <f>(Q53+3)/(Q53+R53+7)</f>
        <v>0.6857142857142857</v>
      </c>
      <c r="AE53" s="1">
        <f>(M53-L53)/(I53+O53-L53)</f>
        <v>0.35443037974683544</v>
      </c>
      <c r="AF53" s="1">
        <f>K53/(H53-L53-P53)</f>
        <v>0</v>
      </c>
      <c r="AG53" s="1">
        <f>(Q53+R53)/(I53+O53-L53)</f>
        <v>0.17721518987341772</v>
      </c>
    </row>
    <row r="54" spans="1:33" ht="12.75">
      <c r="A54" t="s">
        <v>55</v>
      </c>
      <c r="B54" t="s">
        <v>50</v>
      </c>
      <c r="C54">
        <v>1.02</v>
      </c>
      <c r="D54">
        <v>33</v>
      </c>
      <c r="E54" t="s">
        <v>25</v>
      </c>
      <c r="F54">
        <v>1.19</v>
      </c>
      <c r="G54">
        <v>150</v>
      </c>
      <c r="H54">
        <v>508</v>
      </c>
      <c r="I54">
        <v>151</v>
      </c>
      <c r="J54">
        <v>36</v>
      </c>
      <c r="K54">
        <v>0</v>
      </c>
      <c r="L54">
        <v>18</v>
      </c>
      <c r="M54">
        <v>74</v>
      </c>
      <c r="N54">
        <v>74</v>
      </c>
      <c r="O54">
        <v>57</v>
      </c>
      <c r="P54">
        <v>91</v>
      </c>
      <c r="Q54">
        <v>1</v>
      </c>
      <c r="R54">
        <v>1</v>
      </c>
      <c r="S54">
        <f>H54+O54</f>
        <v>565</v>
      </c>
      <c r="T54" s="2">
        <f>I54/H54/(C54^0.438)</f>
        <v>0.2946770814000768</v>
      </c>
      <c r="U54" s="2">
        <f>(I54+O54)/(H54+O54)/(C54^0.438)</f>
        <v>0.36496230591405626</v>
      </c>
      <c r="V54" s="2">
        <f>(I54+J54+2*K54+3*L54)/H54/(C54^0.438)</f>
        <v>0.47031242792992384</v>
      </c>
      <c r="W54" s="3">
        <f>((1.5*I54+J54+2*K54+3*L54+O54+0.7*Q54-R54-0.3*(H54-I54))*0.322)/C54</f>
        <v>84.00411764705882</v>
      </c>
      <c r="X54" s="3">
        <f>(Z54-5.01*0.73)*(H54-I54+R54)/25.5</f>
        <v>32.658494117647066</v>
      </c>
      <c r="Y54" s="3">
        <f>(Z54-5.01*0.73*F54)*(H54-I54+R54)/25.5</f>
        <v>22.902825647058833</v>
      </c>
      <c r="Z54" s="1">
        <f>W54*25.5/(H54-I54+R54)</f>
        <v>5.983533519553073</v>
      </c>
      <c r="AA54" s="2">
        <f>V54-T54+(U54-T54)/(1-U54)</f>
        <v>0.2863141694856184</v>
      </c>
      <c r="AB54" s="3">
        <f>50+4.25*((AD54-0.686)/(0.686*0.19)+(AE54-0.335)/(0.2*0.335)+(AF54-0.0066)/(0.0066*0.89)+(AG54-0.07)/(0.07*0.91))</f>
        <v>30.826279651162746</v>
      </c>
      <c r="AC54" s="3">
        <f>(Z54-5.01*F54)*(H54-I54+R54)/25.5</f>
        <v>0.3037176470588416</v>
      </c>
      <c r="AD54" s="1">
        <f>(Q54+3)/(Q54+R54+7)</f>
        <v>0.4444444444444444</v>
      </c>
      <c r="AE54" s="1">
        <f>(M54-L54)/(I54+O54-L54)</f>
        <v>0.29473684210526313</v>
      </c>
      <c r="AF54" s="1">
        <f>K54/(H54-L54-P54)</f>
        <v>0</v>
      </c>
      <c r="AG54" s="1">
        <f>(Q54+R54)/(I54+O54-L54)</f>
        <v>0.010526315789473684</v>
      </c>
    </row>
    <row r="55" spans="1:33" ht="12.75">
      <c r="A55" t="s">
        <v>166</v>
      </c>
      <c r="B55" t="s">
        <v>163</v>
      </c>
      <c r="C55" s="1">
        <v>1.03</v>
      </c>
      <c r="D55">
        <v>27</v>
      </c>
      <c r="E55" t="s">
        <v>33</v>
      </c>
      <c r="F55">
        <v>0.93</v>
      </c>
      <c r="G55">
        <v>135</v>
      </c>
      <c r="H55">
        <v>489</v>
      </c>
      <c r="I55">
        <v>132</v>
      </c>
      <c r="J55">
        <v>32</v>
      </c>
      <c r="K55">
        <v>7</v>
      </c>
      <c r="L55">
        <v>12</v>
      </c>
      <c r="M55">
        <v>73</v>
      </c>
      <c r="N55">
        <v>58</v>
      </c>
      <c r="O55">
        <v>51</v>
      </c>
      <c r="P55">
        <v>98</v>
      </c>
      <c r="Q55">
        <v>7</v>
      </c>
      <c r="R55">
        <v>3</v>
      </c>
      <c r="S55">
        <f>H55+O55</f>
        <v>540</v>
      </c>
      <c r="T55" s="2">
        <f>I55/H55/(C55^0.438)</f>
        <v>0.26646634666776514</v>
      </c>
      <c r="U55" s="2">
        <f>(I55+O55)/(H55+O55)/(C55^0.438)</f>
        <v>0.3345296571865643</v>
      </c>
      <c r="V55" s="2">
        <f>(I55+J55+2*K55+3*L55)/H55/(C55^0.438)</f>
        <v>0.431998471112892</v>
      </c>
      <c r="W55" s="3">
        <f>((1.5*I55+J55+2*K55+3*L55+O55+0.7*Q55-R55-0.3*(H55-I55))*0.322)/C55</f>
        <v>70.58990291262135</v>
      </c>
      <c r="X55" s="3">
        <f>(Z55-5.01*0.73)*(H55-I55+R55)/25.5</f>
        <v>18.957432324386065</v>
      </c>
      <c r="Y55" s="3">
        <f>(Z55-5.01*0.73*F55)*(H55-I55+R55)/25.5</f>
        <v>22.571705265562535</v>
      </c>
      <c r="Z55" s="1">
        <f>W55*25.5/(H55-I55+R55)</f>
        <v>5.000118122977346</v>
      </c>
      <c r="AA55" s="2">
        <f>V55-T55+(U55-T55)/(1-U55)</f>
        <v>0.2678106275427182</v>
      </c>
      <c r="AB55" s="3">
        <f>50+4.25*((AD55-0.686)/(0.686*0.19)+(AE55-0.335)/(0.2*0.335)+(AF55-0.0066)/(0.0066*0.89)+(AG55-0.07)/(0.07*0.91))</f>
        <v>56.00965928098911</v>
      </c>
      <c r="AC55" s="3">
        <f>(Z55-5.01*F55)*(H55-I55+R55)/25.5</f>
        <v>4.811549971444887</v>
      </c>
      <c r="AD55" s="1">
        <f>(Q55+3)/(Q55+R55+7)</f>
        <v>0.5882352941176471</v>
      </c>
      <c r="AE55" s="1">
        <f>(M55-L55)/(I55+O55-L55)</f>
        <v>0.3567251461988304</v>
      </c>
      <c r="AF55" s="1">
        <f>K55/(H55-L55-P55)</f>
        <v>0.018469656992084433</v>
      </c>
      <c r="AG55" s="1">
        <f>(Q55+R55)/(I55+O55-L55)</f>
        <v>0.05847953216374269</v>
      </c>
    </row>
    <row r="56" spans="1:33" ht="12.75">
      <c r="A56" t="s">
        <v>77</v>
      </c>
      <c r="B56" t="s">
        <v>71</v>
      </c>
      <c r="C56">
        <v>0.99</v>
      </c>
      <c r="D56">
        <v>33</v>
      </c>
      <c r="E56" t="s">
        <v>31</v>
      </c>
      <c r="F56">
        <v>1.12</v>
      </c>
      <c r="G56">
        <v>150</v>
      </c>
      <c r="H56">
        <v>591</v>
      </c>
      <c r="I56">
        <v>164</v>
      </c>
      <c r="J56">
        <v>25</v>
      </c>
      <c r="K56">
        <v>0</v>
      </c>
      <c r="L56">
        <v>20</v>
      </c>
      <c r="M56">
        <v>109</v>
      </c>
      <c r="N56">
        <v>70</v>
      </c>
      <c r="O56">
        <v>74</v>
      </c>
      <c r="P56">
        <v>84</v>
      </c>
      <c r="Q56">
        <v>23</v>
      </c>
      <c r="R56">
        <v>9</v>
      </c>
      <c r="S56">
        <f>H56+O56</f>
        <v>665</v>
      </c>
      <c r="T56" s="2">
        <f>I56/H56/(C56^0.438)</f>
        <v>0.27872001194034635</v>
      </c>
      <c r="U56" s="2">
        <f>(I56+O56)/(H56+O56)/(C56^0.438)</f>
        <v>0.35947367907120154</v>
      </c>
      <c r="V56" s="2">
        <f>(I56+J56+2*K56+3*L56)/H56/(C56^0.438)</f>
        <v>0.4231785547143063</v>
      </c>
      <c r="W56" s="3">
        <f>((1.5*I56+J56+2*K56+3*L56+O56+0.7*Q56-R56-0.3*(H56-I56))*0.322)/C56</f>
        <v>92.37171717171718</v>
      </c>
      <c r="X56" s="3">
        <f>(Z56-5.01*0.73)*(H56-I56+R56)/25.5</f>
        <v>29.83905834818777</v>
      </c>
      <c r="Y56" s="3">
        <f>(Z56-5.01*0.73*F56)*(H56-I56+R56)/25.5</f>
        <v>22.335139289364236</v>
      </c>
      <c r="Z56" s="1">
        <f>W56*25.5/(H56-I56+R56)</f>
        <v>5.4024742841256606</v>
      </c>
      <c r="AA56" s="2">
        <f>V56-T56+(U56-T56)/(1-U56)</f>
        <v>0.27053246743916015</v>
      </c>
      <c r="AB56" s="3">
        <f>50+4.25*((AD56-0.686)/(0.686*0.19)+(AE56-0.335)/(0.2*0.335)+(AF56-0.0066)/(0.0066*0.89)+(AG56-0.07)/(0.07*0.91))</f>
        <v>54.3644925697717</v>
      </c>
      <c r="AC56" s="3">
        <f>(Z56-5.01*F56)*(H56-I56+R56)/25.5</f>
        <v>-3.5688004753416505</v>
      </c>
      <c r="AD56" s="1">
        <f>(Q56+3)/(Q56+R56+7)</f>
        <v>0.6666666666666666</v>
      </c>
      <c r="AE56" s="1">
        <f>(M56-L56)/(I56+O56-L56)</f>
        <v>0.40825688073394495</v>
      </c>
      <c r="AF56" s="1">
        <f>K56/(H56-L56-P56)</f>
        <v>0</v>
      </c>
      <c r="AG56" s="1">
        <f>(Q56+R56)/(I56+O56-L56)</f>
        <v>0.14678899082568808</v>
      </c>
    </row>
    <row r="57" spans="1:33" ht="12.75">
      <c r="A57" t="s">
        <v>45</v>
      </c>
      <c r="B57" t="s">
        <v>37</v>
      </c>
      <c r="C57">
        <v>0.97</v>
      </c>
      <c r="D57">
        <v>40</v>
      </c>
      <c r="E57" t="s">
        <v>25</v>
      </c>
      <c r="F57">
        <v>1.19</v>
      </c>
      <c r="G57">
        <v>154</v>
      </c>
      <c r="H57">
        <v>550</v>
      </c>
      <c r="I57">
        <v>142</v>
      </c>
      <c r="J57">
        <v>29</v>
      </c>
      <c r="K57">
        <v>0</v>
      </c>
      <c r="L57">
        <v>23</v>
      </c>
      <c r="M57">
        <v>68</v>
      </c>
      <c r="N57">
        <v>88</v>
      </c>
      <c r="O57">
        <v>86</v>
      </c>
      <c r="P57">
        <v>61</v>
      </c>
      <c r="Q57">
        <v>2</v>
      </c>
      <c r="R57">
        <v>1</v>
      </c>
      <c r="S57">
        <f>H57+O57</f>
        <v>636</v>
      </c>
      <c r="T57" s="2">
        <f>I57/H57/(C57^0.438)</f>
        <v>0.2616493349956444</v>
      </c>
      <c r="U57" s="2">
        <f>(I57+O57)/(H57+O57)/(C57^0.438)</f>
        <v>0.36330528178374755</v>
      </c>
      <c r="V57" s="2">
        <f>(I57+J57+2*K57+3*L57)/H57/(C57^0.438)</f>
        <v>0.4422242281616525</v>
      </c>
      <c r="W57" s="3">
        <f>((1.5*I57+J57+2*K57+3*L57+O57+0.7*Q57-R57-0.3*(H57-I57))*0.322)/C57</f>
        <v>91.28865979381443</v>
      </c>
      <c r="X57" s="3">
        <f>(Z57-5.01*0.73)*(H57-I57+R57)/25.5</f>
        <v>32.62843626440268</v>
      </c>
      <c r="Y57" s="3">
        <f>(Z57-5.01*0.73*F57)*(H57-I57+R57)/25.5</f>
        <v>21.48299379381444</v>
      </c>
      <c r="Z57" s="1">
        <f>W57*25.5/(H57-I57+R57)</f>
        <v>5.691591258538553</v>
      </c>
      <c r="AA57" s="2">
        <f>V57-T57+(U57-T57)/(1-U57)</f>
        <v>0.3402368848233283</v>
      </c>
      <c r="AB57" s="3">
        <f>50+4.25*((AD57-0.686)/(0.686*0.19)+(AE57-0.335)/(0.2*0.335)+(AF57-0.0066)/(0.0066*0.89)+(AG57-0.07)/(0.07*0.91))</f>
        <v>28.14013883961064</v>
      </c>
      <c r="AC57" s="3">
        <f>(Z57-5.01*F57)*(H57-I57+R57)/25.5</f>
        <v>-4.335540206185546</v>
      </c>
      <c r="AD57" s="1">
        <f>(Q57+3)/(Q57+R57+7)</f>
        <v>0.5</v>
      </c>
      <c r="AE57" s="1">
        <f>(M57-L57)/(I57+O57-L57)</f>
        <v>0.21951219512195122</v>
      </c>
      <c r="AF57" s="1">
        <f>K57/(H57-L57-P57)</f>
        <v>0</v>
      </c>
      <c r="AG57" s="1">
        <f>(Q57+R57)/(I57+O57-L57)</f>
        <v>0.014634146341463415</v>
      </c>
    </row>
    <row r="58" spans="1:33" ht="12.75">
      <c r="A58" t="s">
        <v>56</v>
      </c>
      <c r="B58" t="s">
        <v>50</v>
      </c>
      <c r="C58">
        <v>1.02</v>
      </c>
      <c r="D58">
        <v>33</v>
      </c>
      <c r="E58" t="s">
        <v>27</v>
      </c>
      <c r="F58">
        <v>1.01</v>
      </c>
      <c r="G58">
        <v>110</v>
      </c>
      <c r="H58">
        <v>399</v>
      </c>
      <c r="I58">
        <v>113</v>
      </c>
      <c r="J58">
        <v>27</v>
      </c>
      <c r="K58">
        <v>1</v>
      </c>
      <c r="L58">
        <v>12</v>
      </c>
      <c r="M58">
        <v>75</v>
      </c>
      <c r="N58">
        <v>57</v>
      </c>
      <c r="O58">
        <v>51</v>
      </c>
      <c r="P58">
        <v>56</v>
      </c>
      <c r="Q58">
        <v>2</v>
      </c>
      <c r="R58">
        <v>2</v>
      </c>
      <c r="S58">
        <f>H58+O58</f>
        <v>450</v>
      </c>
      <c r="T58" s="2">
        <f>I58/H58/(C58^0.438)</f>
        <v>0.28076222311889004</v>
      </c>
      <c r="U58" s="2">
        <f>(I58+O58)/(H58+O58)/(C58^0.438)</f>
        <v>0.3612970861751758</v>
      </c>
      <c r="V58" s="2">
        <f>(I58+J58+2*K58+3*L58)/H58/(C58^0.438)</f>
        <v>0.44226261694834007</v>
      </c>
      <c r="W58" s="3">
        <f>((1.5*I58+J58+2*K58+3*L58+O58+0.7*Q58-R58-0.3*(H58-I58))*0.322)/C58</f>
        <v>62.85313725490195</v>
      </c>
      <c r="X58" s="3">
        <f>(Z58-5.01*0.73)*(H58-I58+R58)/25.5</f>
        <v>21.547160784313725</v>
      </c>
      <c r="Y58" s="3">
        <f>(Z58-5.01*0.73*F58)*(H58-I58+R58)/25.5</f>
        <v>21.13410101960784</v>
      </c>
      <c r="Z58" s="1">
        <f>W58*25.5/(H58-I58+R58)</f>
        <v>5.5651215277777775</v>
      </c>
      <c r="AA58" s="2">
        <f>V58-T58+(U58-T58)/(1-U58)</f>
        <v>0.2875916661770409</v>
      </c>
      <c r="AB58" s="3">
        <f>50+4.25*((AD58-0.686)/(0.686*0.19)+(AE58-0.335)/(0.2*0.335)+(AF58-0.0066)/(0.0066*0.89)+(AG58-0.07)/(0.07*0.91))</f>
        <v>41.99023224605416</v>
      </c>
      <c r="AC58" s="3">
        <f>(Z58-5.01*F58)*(H58-I58+R58)/25.5</f>
        <v>5.703772549019601</v>
      </c>
      <c r="AD58" s="1">
        <f>(Q58+3)/(Q58+R58+7)</f>
        <v>0.45454545454545453</v>
      </c>
      <c r="AE58" s="1">
        <f>(M58-L58)/(I58+O58-L58)</f>
        <v>0.4144736842105263</v>
      </c>
      <c r="AF58" s="1">
        <f>K58/(H58-L58-P58)</f>
        <v>0.0030211480362537764</v>
      </c>
      <c r="AG58" s="1">
        <f>(Q58+R58)/(I58+O58-L58)</f>
        <v>0.02631578947368421</v>
      </c>
    </row>
    <row r="59" spans="1:33" ht="12.75">
      <c r="A59" t="s">
        <v>74</v>
      </c>
      <c r="B59" t="s">
        <v>71</v>
      </c>
      <c r="C59">
        <v>0.99</v>
      </c>
      <c r="D59">
        <v>25</v>
      </c>
      <c r="E59" t="s">
        <v>20</v>
      </c>
      <c r="F59">
        <v>1.02</v>
      </c>
      <c r="G59">
        <v>139</v>
      </c>
      <c r="H59">
        <v>491</v>
      </c>
      <c r="I59">
        <v>146</v>
      </c>
      <c r="J59">
        <v>24</v>
      </c>
      <c r="K59">
        <v>2</v>
      </c>
      <c r="L59">
        <v>15</v>
      </c>
      <c r="M59">
        <v>78</v>
      </c>
      <c r="N59">
        <v>71</v>
      </c>
      <c r="O59">
        <v>36</v>
      </c>
      <c r="P59">
        <v>69</v>
      </c>
      <c r="Q59">
        <v>20</v>
      </c>
      <c r="R59">
        <v>13</v>
      </c>
      <c r="S59">
        <f>H59+O59</f>
        <v>527</v>
      </c>
      <c r="T59" s="2">
        <f>I59/H59/(C59^0.438)</f>
        <v>0.298664186457264</v>
      </c>
      <c r="U59" s="2">
        <f>(I59+O59)/(H59+O59)/(C59^0.438)</f>
        <v>0.34687464622954983</v>
      </c>
      <c r="V59" s="2">
        <f>(I59+J59+2*K59+3*L59)/H59/(C59^0.438)</f>
        <v>0.44799627968589595</v>
      </c>
      <c r="W59" s="3">
        <f>((1.5*I59+J59+2*K59+3*L59+O59+0.7*Q59-R59-0.3*(H59-I59))*0.322)/C59</f>
        <v>73.34444444444445</v>
      </c>
      <c r="X59" s="3">
        <f>(Z59-5.01*0.73)*(H59-I59+R59)/25.5</f>
        <v>21.99882091503269</v>
      </c>
      <c r="Y59" s="3">
        <f>(Z59-5.01*0.73*F59)*(H59-I59+R59)/25.5</f>
        <v>20.97190844444446</v>
      </c>
      <c r="Z59" s="1">
        <f>W59*25.5/(H59-I59+R59)</f>
        <v>5.224255121042831</v>
      </c>
      <c r="AA59" s="2">
        <f>V59-T59+(U59-T59)/(1-U59)</f>
        <v>0.22314711127068157</v>
      </c>
      <c r="AB59" s="3">
        <f>50+4.25*((AD59-0.686)/(0.686*0.19)+(AE59-0.335)/(0.2*0.335)+(AF59-0.0066)/(0.0066*0.89)+(AG59-0.07)/(0.07*0.91))</f>
        <v>56.354172107556</v>
      </c>
      <c r="AC59" s="3">
        <f>(Z59-5.01*F59)*(H59-I59+R59)/25.5</f>
        <v>1.6012444444444556</v>
      </c>
      <c r="AD59" s="1">
        <f>(Q59+3)/(Q59+R59+7)</f>
        <v>0.575</v>
      </c>
      <c r="AE59" s="1">
        <f>(M59-L59)/(I59+O59-L59)</f>
        <v>0.3772455089820359</v>
      </c>
      <c r="AF59" s="1">
        <f>K59/(H59-L59-P59)</f>
        <v>0.004914004914004914</v>
      </c>
      <c r="AG59" s="1">
        <f>(Q59+R59)/(I59+O59-L59)</f>
        <v>0.19760479041916168</v>
      </c>
    </row>
    <row r="60" spans="1:33" ht="12.75">
      <c r="A60" t="s">
        <v>158</v>
      </c>
      <c r="B60" t="s">
        <v>152</v>
      </c>
      <c r="C60" s="1">
        <v>1.06</v>
      </c>
      <c r="D60">
        <v>26</v>
      </c>
      <c r="E60" t="s">
        <v>29</v>
      </c>
      <c r="F60">
        <v>1.12</v>
      </c>
      <c r="G60">
        <v>125</v>
      </c>
      <c r="H60">
        <v>438</v>
      </c>
      <c r="I60">
        <v>122</v>
      </c>
      <c r="J60">
        <v>30</v>
      </c>
      <c r="K60">
        <v>3</v>
      </c>
      <c r="L60">
        <v>26</v>
      </c>
      <c r="M60">
        <v>69</v>
      </c>
      <c r="N60">
        <v>71</v>
      </c>
      <c r="O60">
        <v>33</v>
      </c>
      <c r="P60">
        <v>63</v>
      </c>
      <c r="Q60">
        <v>0</v>
      </c>
      <c r="R60">
        <v>0</v>
      </c>
      <c r="S60">
        <f>H60+O60</f>
        <v>471</v>
      </c>
      <c r="T60" s="2">
        <f>I60/H60/(C60^0.438)</f>
        <v>0.27151995386732497</v>
      </c>
      <c r="U60" s="2">
        <f>(I60+O60)/(H60+O60)/(C60^0.438)</f>
        <v>0.3207944322866014</v>
      </c>
      <c r="V60" s="2">
        <f>(I60+J60+2*K60+3*L60)/H60/(C60^0.438)</f>
        <v>0.5252353205958089</v>
      </c>
      <c r="W60" s="3">
        <f>((1.5*I60+J60+2*K60+3*L60+O60+0.7*Q60-R60-0.3*(H60-I60))*0.322)/C60</f>
        <v>71.44754716981132</v>
      </c>
      <c r="X60" s="3">
        <f>(Z60-5.01*0.73)*(H60-I60+R60)/25.5</f>
        <v>26.12571187569368</v>
      </c>
      <c r="Y60" s="3">
        <f>(Z60-5.01*0.73*F60)*(H60-I60+R60)/25.5</f>
        <v>20.68709164039956</v>
      </c>
      <c r="Z60" s="1">
        <f>W60*25.5/(H60-I60+R60)</f>
        <v>5.765545736804395</v>
      </c>
      <c r="AA60" s="2">
        <f>V60-T60+(U60-T60)/(1-U60)</f>
        <v>0.3262625906641814</v>
      </c>
      <c r="AB60" s="3">
        <f>50+4.25*((AD60-0.686)/(0.686*0.19)+(AE60-0.335)/(0.2*0.335)+(AF60-0.0066)/(0.0066*0.89)+(AG60-0.07)/(0.07*0.91))</f>
        <v>38.27412077399557</v>
      </c>
      <c r="AC60" s="3">
        <f>(Z60-5.01*F60)*(H60-I60+R60)/25.5</f>
        <v>1.9126765815760267</v>
      </c>
      <c r="AD60" s="1">
        <f>(Q60+3)/(Q60+R60+7)</f>
        <v>0.42857142857142855</v>
      </c>
      <c r="AE60" s="1">
        <f>(M60-L60)/(I60+O60-L60)</f>
        <v>0.3333333333333333</v>
      </c>
      <c r="AF60" s="1">
        <f>K60/(H60-L60-P60)</f>
        <v>0.008595988538681949</v>
      </c>
      <c r="AG60" s="1">
        <f>(Q60+R60)/(I60+O60-L60)</f>
        <v>0</v>
      </c>
    </row>
    <row r="61" spans="1:33" ht="12.75">
      <c r="A61" t="s">
        <v>73</v>
      </c>
      <c r="B61" t="s">
        <v>71</v>
      </c>
      <c r="C61">
        <v>0.99</v>
      </c>
      <c r="D61">
        <v>28</v>
      </c>
      <c r="E61" t="s">
        <v>25</v>
      </c>
      <c r="F61">
        <v>1.19</v>
      </c>
      <c r="G61">
        <v>139</v>
      </c>
      <c r="H61">
        <v>418</v>
      </c>
      <c r="I61">
        <v>115</v>
      </c>
      <c r="J61">
        <v>28</v>
      </c>
      <c r="K61">
        <v>5</v>
      </c>
      <c r="L61">
        <v>17</v>
      </c>
      <c r="M61">
        <v>57</v>
      </c>
      <c r="N61">
        <v>82</v>
      </c>
      <c r="O61">
        <v>52</v>
      </c>
      <c r="P61">
        <v>95</v>
      </c>
      <c r="Q61">
        <v>4</v>
      </c>
      <c r="R61">
        <v>2</v>
      </c>
      <c r="S61">
        <f>H61+O61</f>
        <v>470</v>
      </c>
      <c r="T61" s="2">
        <f>I61/H61/(C61^0.438)</f>
        <v>0.2763333762913648</v>
      </c>
      <c r="U61" s="2">
        <f>(I61+O61)/(H61+O61)/(C61^0.438)</f>
        <v>0.3568867283144313</v>
      </c>
      <c r="V61" s="2">
        <f>(I61+J61+2*K61+3*L61)/H61/(C61^0.438)</f>
        <v>0.4901913805516384</v>
      </c>
      <c r="W61" s="3">
        <f>((1.5*I61+J61+2*K61+3*L61+O61+0.7*Q61-R61-0.3*(H61-I61))*0.322)/C61</f>
        <v>72.66141414141416</v>
      </c>
      <c r="X61" s="3">
        <f>(Z61-5.01*0.73)*(H61-I61+R61)/25.5</f>
        <v>28.91723767082592</v>
      </c>
      <c r="Y61" s="3">
        <f>(Z61-5.01*0.73*F61)*(H61-I61+R61)/25.5</f>
        <v>20.605844141414153</v>
      </c>
      <c r="Z61" s="1">
        <f>W61*25.5/(H61-I61+R61)</f>
        <v>6.074970690511675</v>
      </c>
      <c r="AA61" s="2">
        <f>V61-T61+(U61-T61)/(1-U61)</f>
        <v>0.33911331396946387</v>
      </c>
      <c r="AB61" s="3">
        <f>50+4.25*((AD61-0.686)/(0.686*0.19)+(AE61-0.335)/(0.2*0.335)+(AF61-0.0066)/(0.0066*0.89)+(AG61-0.07)/(0.07*0.91))</f>
        <v>45.900124697954105</v>
      </c>
      <c r="AC61" s="3">
        <f>(Z61-5.01*F61)*(H61-I61+R61)/25.5</f>
        <v>1.3524141414141622</v>
      </c>
      <c r="AD61" s="1">
        <f>(Q61+3)/(Q61+R61+7)</f>
        <v>0.5384615384615384</v>
      </c>
      <c r="AE61" s="1">
        <f>(M61-L61)/(I61+O61-L61)</f>
        <v>0.26666666666666666</v>
      </c>
      <c r="AF61" s="1">
        <f>K61/(H61-L61-P61)</f>
        <v>0.016339869281045753</v>
      </c>
      <c r="AG61" s="1">
        <f>(Q61+R61)/(I61+O61-L61)</f>
        <v>0.04</v>
      </c>
    </row>
    <row r="62" spans="1:33" ht="12.75">
      <c r="A62" t="s">
        <v>87</v>
      </c>
      <c r="B62" t="s">
        <v>81</v>
      </c>
      <c r="C62">
        <v>0.97</v>
      </c>
      <c r="D62">
        <v>26</v>
      </c>
      <c r="E62" t="s">
        <v>25</v>
      </c>
      <c r="F62">
        <v>1.19</v>
      </c>
      <c r="G62">
        <v>142</v>
      </c>
      <c r="H62">
        <v>481</v>
      </c>
      <c r="I62">
        <v>116</v>
      </c>
      <c r="J62">
        <v>22</v>
      </c>
      <c r="K62">
        <v>4</v>
      </c>
      <c r="L62">
        <v>27</v>
      </c>
      <c r="M62">
        <v>89</v>
      </c>
      <c r="N62">
        <v>82</v>
      </c>
      <c r="O62">
        <v>70</v>
      </c>
      <c r="P62">
        <v>146</v>
      </c>
      <c r="Q62">
        <v>7</v>
      </c>
      <c r="R62">
        <v>1</v>
      </c>
      <c r="S62">
        <f>H62+O62</f>
        <v>551</v>
      </c>
      <c r="T62" s="2">
        <f>I62/H62/(C62^0.438)</f>
        <v>0.24440320302073315</v>
      </c>
      <c r="U62" s="2">
        <f>(I62+O62)/(H62+O62)/(C62^0.438)</f>
        <v>0.34210177360055244</v>
      </c>
      <c r="V62" s="2">
        <f>(I62+J62+2*K62+3*L62)/H62/(C62^0.438)</f>
        <v>0.4782717852216071</v>
      </c>
      <c r="W62" s="3">
        <f>((1.5*I62+J62+2*K62+3*L62+O62+0.7*Q62-R62-0.3*(H62-I62))*0.322)/C62</f>
        <v>82.79051546391753</v>
      </c>
      <c r="X62" s="3">
        <f>(Z62-5.01*0.73)*(H62-I62+R62)/25.5</f>
        <v>30.297503699211646</v>
      </c>
      <c r="Y62" s="3">
        <f>(Z62-5.01*0.73*F62)*(H62-I62+R62)/25.5</f>
        <v>20.323831463917525</v>
      </c>
      <c r="Z62" s="1">
        <f>W62*25.5/(H62-I62+R62)</f>
        <v>5.768191651174582</v>
      </c>
      <c r="AA62" s="2">
        <f>V62-T62+(U62-T62)/(1-U62)</f>
        <v>0.38236962181380174</v>
      </c>
      <c r="AB62" s="3">
        <f>50+4.25*((AD62-0.686)/(0.686*0.19)+(AE62-0.335)/(0.2*0.335)+(AF62-0.0066)/(0.0066*0.89)+(AG62-0.07)/(0.07*0.91))</f>
        <v>56.16219381422175</v>
      </c>
      <c r="AC62" s="3">
        <f>(Z62-5.01*F62)*(H62-I62+R62)/25.5</f>
        <v>-2.780284536082462</v>
      </c>
      <c r="AD62" s="1">
        <f>(Q62+3)/(Q62+R62+7)</f>
        <v>0.6666666666666666</v>
      </c>
      <c r="AE62" s="1">
        <f>(M62-L62)/(I62+O62-L62)</f>
        <v>0.389937106918239</v>
      </c>
      <c r="AF62" s="1">
        <f>K62/(H62-L62-P62)</f>
        <v>0.012987012987012988</v>
      </c>
      <c r="AG62" s="1">
        <f>(Q62+R62)/(I62+O62-L62)</f>
        <v>0.050314465408805034</v>
      </c>
    </row>
    <row r="63" spans="1:33" ht="12.75">
      <c r="A63" t="s">
        <v>85</v>
      </c>
      <c r="B63" t="s">
        <v>81</v>
      </c>
      <c r="C63">
        <v>0.97</v>
      </c>
      <c r="D63">
        <v>27</v>
      </c>
      <c r="E63" t="s">
        <v>31</v>
      </c>
      <c r="F63">
        <v>1.12</v>
      </c>
      <c r="G63">
        <v>128</v>
      </c>
      <c r="H63">
        <v>447</v>
      </c>
      <c r="I63">
        <v>131</v>
      </c>
      <c r="J63">
        <v>27</v>
      </c>
      <c r="K63">
        <v>3</v>
      </c>
      <c r="L63">
        <v>18</v>
      </c>
      <c r="M63">
        <v>65</v>
      </c>
      <c r="N63">
        <v>72</v>
      </c>
      <c r="O63">
        <v>29</v>
      </c>
      <c r="P63">
        <v>79</v>
      </c>
      <c r="Q63">
        <v>3</v>
      </c>
      <c r="R63">
        <v>4</v>
      </c>
      <c r="S63">
        <f>H63+O63</f>
        <v>476</v>
      </c>
      <c r="T63" s="2">
        <f>I63/H63/(C63^0.438)</f>
        <v>0.29700089148999875</v>
      </c>
      <c r="U63" s="2">
        <f>(I63+O63)/(H63+O63)/(C63^0.438)</f>
        <v>0.3406489152505727</v>
      </c>
      <c r="V63" s="2">
        <f>(I63+J63+2*K63+3*L63)/H63/(C63^0.438)</f>
        <v>0.4942457583574025</v>
      </c>
      <c r="W63" s="3">
        <f>((1.5*I63+J63+2*K63+3*L63+O63+0.7*Q63-R63-0.3*(H63-I63))*0.322)/C63</f>
        <v>71.63670103092784</v>
      </c>
      <c r="X63" s="3">
        <f>(Z63-5.01*0.73)*(H63-I63+R63)/25.5</f>
        <v>25.741171619163133</v>
      </c>
      <c r="Y63" s="3">
        <f>(Z63-5.01*0.73*F63)*(H63-I63+R63)/25.5</f>
        <v>20.23370808975137</v>
      </c>
      <c r="Z63" s="1">
        <f>W63*25.5/(H63-I63+R63)</f>
        <v>5.708549613402062</v>
      </c>
      <c r="AA63" s="2">
        <f>V63-T63+(U63-T63)/(1-U63)</f>
        <v>0.26344332284956307</v>
      </c>
      <c r="AB63" s="3">
        <f>50+4.25*((AD63-0.686)/(0.686*0.19)+(AE63-0.335)/(0.2*0.335)+(AF63-0.0066)/(0.0066*0.89)+(AG63-0.07)/(0.07*0.91))</f>
        <v>41.396412150624165</v>
      </c>
      <c r="AC63" s="3">
        <f>(Z63-5.01*F63)*(H63-I63+R63)/25.5</f>
        <v>1.2216422073984243</v>
      </c>
      <c r="AD63" s="1">
        <f>(Q63+3)/(Q63+R63+7)</f>
        <v>0.42857142857142855</v>
      </c>
      <c r="AE63" s="1">
        <f>(M63-L63)/(I63+O63-L63)</f>
        <v>0.33098591549295775</v>
      </c>
      <c r="AF63" s="1">
        <f>K63/(H63-L63-P63)</f>
        <v>0.008571428571428572</v>
      </c>
      <c r="AG63" s="1">
        <f>(Q63+R63)/(I63+O63-L63)</f>
        <v>0.04929577464788732</v>
      </c>
    </row>
    <row r="64" spans="1:33" ht="12.75">
      <c r="A64" t="s">
        <v>18</v>
      </c>
      <c r="B64" t="s">
        <v>19</v>
      </c>
      <c r="C64">
        <v>0.99</v>
      </c>
      <c r="D64">
        <v>32</v>
      </c>
      <c r="E64" t="s">
        <v>20</v>
      </c>
      <c r="F64">
        <v>1.02</v>
      </c>
      <c r="G64">
        <v>112</v>
      </c>
      <c r="H64">
        <v>442</v>
      </c>
      <c r="I64">
        <v>133</v>
      </c>
      <c r="J64">
        <v>20</v>
      </c>
      <c r="K64">
        <v>1</v>
      </c>
      <c r="L64">
        <v>14</v>
      </c>
      <c r="M64">
        <v>57</v>
      </c>
      <c r="N64">
        <v>75</v>
      </c>
      <c r="O64">
        <v>29</v>
      </c>
      <c r="P64">
        <v>75</v>
      </c>
      <c r="Q64">
        <v>2</v>
      </c>
      <c r="R64">
        <v>1</v>
      </c>
      <c r="S64">
        <f>H64+O64</f>
        <v>471</v>
      </c>
      <c r="T64" s="2">
        <f>I64/H64/(C64^0.438)</f>
        <v>0.30223249501361665</v>
      </c>
      <c r="U64" s="2">
        <f>(I64+O64)/(H64+O64)/(C64^0.438)</f>
        <v>0.3454664619024473</v>
      </c>
      <c r="V64" s="2">
        <f>(I64+J64+2*K64+3*L64)/H64/(C64^0.438)</f>
        <v>0.44766768058407885</v>
      </c>
      <c r="W64" s="3">
        <f>((1.5*I64+J64+2*K64+3*L64+O64+0.7*Q64-R64-0.3*(H64-I64))*0.322)/C64</f>
        <v>65.11555555555556</v>
      </c>
      <c r="X64" s="3">
        <f>(Z64-5.01*0.73)*(H64-I64+R64)/25.5</f>
        <v>20.654261437908502</v>
      </c>
      <c r="Y64" s="3">
        <f>(Z64-5.01*0.73*F64)*(H64-I64+R64)/25.5</f>
        <v>19.765035555555563</v>
      </c>
      <c r="Z64" s="1">
        <f>W64*25.5/(H64-I64+R64)</f>
        <v>5.3562795698924734</v>
      </c>
      <c r="AA64" s="2">
        <f>V64-T64+(U64-T64)/(1-U64)</f>
        <v>0.21148828197021763</v>
      </c>
      <c r="AB64" s="3">
        <f>50+4.25*((AD64-0.686)/(0.686*0.19)+(AE64-0.335)/(0.2*0.335)+(AF64-0.0066)/(0.0066*0.89)+(AG64-0.07)/(0.07*0.91))</f>
        <v>35.07135745552932</v>
      </c>
      <c r="AC64" s="3">
        <f>(Z64-5.01*F64)*(H64-I64+R64)/25.5</f>
        <v>2.991555555555561</v>
      </c>
      <c r="AD64" s="1">
        <f>(Q64+3)/(Q64+R64+7)</f>
        <v>0.5</v>
      </c>
      <c r="AE64" s="1">
        <f>(M64-L64)/(I64+O64-L64)</f>
        <v>0.2905405405405405</v>
      </c>
      <c r="AF64" s="1">
        <f>K64/(H64-L64-P64)</f>
        <v>0.0028328611898017</v>
      </c>
      <c r="AG64" s="1">
        <f>(Q64+R64)/(I64+O64-L64)</f>
        <v>0.02027027027027027</v>
      </c>
    </row>
    <row r="65" spans="1:33" ht="12.75">
      <c r="A65" t="s">
        <v>101</v>
      </c>
      <c r="B65" t="s">
        <v>93</v>
      </c>
      <c r="C65">
        <v>0.97</v>
      </c>
      <c r="D65">
        <v>31</v>
      </c>
      <c r="E65" t="s">
        <v>25</v>
      </c>
      <c r="F65">
        <v>1.19</v>
      </c>
      <c r="G65">
        <v>106</v>
      </c>
      <c r="H65">
        <v>411</v>
      </c>
      <c r="I65">
        <v>118</v>
      </c>
      <c r="J65">
        <v>23</v>
      </c>
      <c r="K65">
        <v>0</v>
      </c>
      <c r="L65">
        <v>22</v>
      </c>
      <c r="M65">
        <v>56</v>
      </c>
      <c r="N65">
        <v>79</v>
      </c>
      <c r="O65">
        <v>33</v>
      </c>
      <c r="P65">
        <v>44</v>
      </c>
      <c r="Q65">
        <v>3</v>
      </c>
      <c r="R65">
        <v>2</v>
      </c>
      <c r="S65">
        <f>H65+O65</f>
        <v>444</v>
      </c>
      <c r="T65" s="2">
        <f>I65/H65/(C65^0.438)</f>
        <v>0.2909605880747288</v>
      </c>
      <c r="U65" s="2">
        <f>(I65+O65)/(H65+O65)/(C65^0.438)</f>
        <v>0.3446576778230597</v>
      </c>
      <c r="V65" s="2">
        <f>(I65+J65+2*K65+3*L65)/H65/(C65^0.438)</f>
        <v>0.5104139129785498</v>
      </c>
      <c r="W65" s="3">
        <f>((1.5*I65+J65+2*K65+3*L65+O65+0.7*Q65-R65-0.3*(H65-I65))*0.322)/C65</f>
        <v>70.1096907216495</v>
      </c>
      <c r="X65" s="3">
        <f>(Z65-5.01*0.73)*(H65-I65+R65)/25.5</f>
        <v>27.799749545178916</v>
      </c>
      <c r="Y65" s="3">
        <f>(Z65-5.01*0.73*F65)*(H65-I65+R65)/25.5</f>
        <v>19.760860721649504</v>
      </c>
      <c r="Z65" s="1">
        <f>W65*25.5/(H65-I65+R65)</f>
        <v>6.060329197973092</v>
      </c>
      <c r="AA65" s="2">
        <f>V65-T65+(U65-T65)/(1-U65)</f>
        <v>0.30139079167684724</v>
      </c>
      <c r="AB65" s="3">
        <f>50+4.25*((AD65-0.686)/(0.686*0.19)+(AE65-0.335)/(0.2*0.335)+(AF65-0.0066)/(0.0066*0.89)+(AG65-0.07)/(0.07*0.91))</f>
        <v>32.54422175610274</v>
      </c>
      <c r="AC65" s="3">
        <f>(Z65-5.01*F65)*(H65-I65+R65)/25.5</f>
        <v>1.1386907216495112</v>
      </c>
      <c r="AD65" s="1">
        <f>(Q65+3)/(Q65+R65+7)</f>
        <v>0.5</v>
      </c>
      <c r="AE65" s="1">
        <f>(M65-L65)/(I65+O65-L65)</f>
        <v>0.26356589147286824</v>
      </c>
      <c r="AF65" s="1">
        <f>K65/(H65-L65-P65)</f>
        <v>0</v>
      </c>
      <c r="AG65" s="1">
        <f>(Q65+R65)/(I65+O65-L65)</f>
        <v>0.03875968992248062</v>
      </c>
    </row>
    <row r="66" spans="1:33" ht="12.75">
      <c r="A66" t="s">
        <v>84</v>
      </c>
      <c r="B66" t="s">
        <v>81</v>
      </c>
      <c r="C66">
        <v>0.97</v>
      </c>
      <c r="D66">
        <v>27</v>
      </c>
      <c r="E66" t="s">
        <v>27</v>
      </c>
      <c r="F66">
        <v>1.01</v>
      </c>
      <c r="G66">
        <v>131</v>
      </c>
      <c r="H66">
        <v>408</v>
      </c>
      <c r="I66">
        <v>117</v>
      </c>
      <c r="J66">
        <v>15</v>
      </c>
      <c r="K66">
        <v>7</v>
      </c>
      <c r="L66">
        <v>13</v>
      </c>
      <c r="M66">
        <v>43</v>
      </c>
      <c r="N66">
        <v>64</v>
      </c>
      <c r="O66">
        <v>32</v>
      </c>
      <c r="P66">
        <v>72</v>
      </c>
      <c r="Q66">
        <v>5</v>
      </c>
      <c r="R66">
        <v>4</v>
      </c>
      <c r="S66">
        <f>H66+O66</f>
        <v>440</v>
      </c>
      <c r="T66" s="2">
        <f>I66/H66/(C66^0.438)</f>
        <v>0.2906161058231448</v>
      </c>
      <c r="U66" s="2">
        <f>(I66+O66)/(H66+O66)/(C66^0.438)</f>
        <v>0.3431844270629491</v>
      </c>
      <c r="V66" s="2">
        <f>(I66+J66+2*K66+3*L66)/H66/(C66^0.438)</f>
        <v>0.45952119296822047</v>
      </c>
      <c r="W66" s="3">
        <f>((1.5*I66+J66+2*K66+3*L66+O66+0.7*Q66-R66-0.3*(H66-I66))*0.322)/C66</f>
        <v>62.308659793814435</v>
      </c>
      <c r="X66" s="3">
        <f>(Z66-5.01*0.73)*(H66-I66+R66)/25.5</f>
        <v>19.998718617343847</v>
      </c>
      <c r="Y66" s="3">
        <f>(Z66-5.01*0.73*F66)*(H66-I66+R66)/25.5</f>
        <v>19.57561920557914</v>
      </c>
      <c r="Z66" s="1">
        <f>W66*25.5/(H66-I66+R66)</f>
        <v>5.386002795736502</v>
      </c>
      <c r="AA66" s="2">
        <f>V66-T66+(U66-T66)/(1-U66)</f>
        <v>0.24894021938887595</v>
      </c>
      <c r="AB66" s="3">
        <f>50+4.25*((AD66-0.686)/(0.686*0.19)+(AE66-0.335)/(0.2*0.335)+(AF66-0.0066)/(0.0066*0.89)+(AG66-0.07)/(0.07*0.91))</f>
        <v>47.32740777271042</v>
      </c>
      <c r="AC66" s="3">
        <f>(Z66-5.01*F66)*(H66-I66+R66)/25.5</f>
        <v>3.7702480291085494</v>
      </c>
      <c r="AD66" s="1">
        <f>(Q66+3)/(Q66+R66+7)</f>
        <v>0.5</v>
      </c>
      <c r="AE66" s="1">
        <f>(M66-L66)/(I66+O66-L66)</f>
        <v>0.22058823529411764</v>
      </c>
      <c r="AF66" s="1">
        <f>K66/(H66-L66-P66)</f>
        <v>0.021671826625386997</v>
      </c>
      <c r="AG66" s="1">
        <f>(Q66+R66)/(I66+O66-L66)</f>
        <v>0.0661764705882353</v>
      </c>
    </row>
    <row r="67" spans="1:33" ht="12.75">
      <c r="A67" t="s">
        <v>32</v>
      </c>
      <c r="B67" t="s">
        <v>19</v>
      </c>
      <c r="C67">
        <v>0.99</v>
      </c>
      <c r="D67">
        <v>28</v>
      </c>
      <c r="E67" t="s">
        <v>33</v>
      </c>
      <c r="F67">
        <v>0.93</v>
      </c>
      <c r="G67">
        <v>144</v>
      </c>
      <c r="H67">
        <v>468</v>
      </c>
      <c r="I67">
        <v>130</v>
      </c>
      <c r="J67">
        <v>20</v>
      </c>
      <c r="K67">
        <v>5</v>
      </c>
      <c r="L67">
        <v>10</v>
      </c>
      <c r="M67">
        <v>70</v>
      </c>
      <c r="N67">
        <v>48</v>
      </c>
      <c r="O67">
        <v>41</v>
      </c>
      <c r="P67">
        <v>92</v>
      </c>
      <c r="Q67">
        <v>15</v>
      </c>
      <c r="R67">
        <v>5</v>
      </c>
      <c r="S67">
        <f>H67+O67</f>
        <v>509</v>
      </c>
      <c r="T67" s="2">
        <f>I67/H67/(C67^0.438)</f>
        <v>0.2790032639850012</v>
      </c>
      <c r="U67" s="2">
        <f>(I67+O67)/(H67+O67)/(C67^0.438)</f>
        <v>0.337434988819581</v>
      </c>
      <c r="V67" s="2">
        <f>(I67+J67+2*K67+3*L67)/H67/(C67^0.438)</f>
        <v>0.4077740012088479</v>
      </c>
      <c r="W67" s="3">
        <f>((1.5*I67+J67+2*K67+3*L67+O67+0.7*Q67-R67-0.3*(H67-I67))*0.322)/C67</f>
        <v>65.08303030303031</v>
      </c>
      <c r="X67" s="3">
        <f>(Z67-5.01*0.73)*(H67-I67+R67)/25.5</f>
        <v>15.888759714795029</v>
      </c>
      <c r="Y67" s="3">
        <f>(Z67-5.01*0.73*F67)*(H67-I67+R67)/25.5</f>
        <v>19.3323586559715</v>
      </c>
      <c r="Z67" s="1">
        <f>W67*25.5/(H67-I67+R67)</f>
        <v>4.838534322820038</v>
      </c>
      <c r="AA67" s="2">
        <f>V67-T67+(U67-T67)/(1-U67)</f>
        <v>0.21696091305350368</v>
      </c>
      <c r="AB67" s="3">
        <f>50+4.25*((AD67-0.686)/(0.686*0.19)+(AE67-0.335)/(0.2*0.335)+(AF67-0.0066)/(0.0066*0.89)+(AG67-0.07)/(0.07*0.91))</f>
        <v>60.48588120762108</v>
      </c>
      <c r="AC67" s="3">
        <f>(Z67-5.01*F67)*(H67-I67+R67)/25.5</f>
        <v>2.4108773618538497</v>
      </c>
      <c r="AD67" s="1">
        <f>(Q67+3)/(Q67+R67+7)</f>
        <v>0.6666666666666666</v>
      </c>
      <c r="AE67" s="1">
        <f>(M67-L67)/(I67+O67-L67)</f>
        <v>0.37267080745341613</v>
      </c>
      <c r="AF67" s="1">
        <f>K67/(H67-L67-P67)</f>
        <v>0.01366120218579235</v>
      </c>
      <c r="AG67" s="1">
        <f>(Q67+R67)/(I67+O67-L67)</f>
        <v>0.12422360248447205</v>
      </c>
    </row>
    <row r="68" spans="1:33" ht="12.75">
      <c r="A68" t="s">
        <v>78</v>
      </c>
      <c r="B68" t="s">
        <v>144</v>
      </c>
      <c r="C68" s="1">
        <v>0.99</v>
      </c>
      <c r="D68">
        <v>37</v>
      </c>
      <c r="E68" t="s">
        <v>25</v>
      </c>
      <c r="F68">
        <v>1.19</v>
      </c>
      <c r="G68">
        <v>138</v>
      </c>
      <c r="H68">
        <v>458</v>
      </c>
      <c r="I68">
        <v>120</v>
      </c>
      <c r="J68">
        <v>20</v>
      </c>
      <c r="K68">
        <v>1</v>
      </c>
      <c r="L68">
        <v>23</v>
      </c>
      <c r="M68">
        <v>63</v>
      </c>
      <c r="N68">
        <v>76</v>
      </c>
      <c r="O68">
        <v>66</v>
      </c>
      <c r="P68">
        <v>72</v>
      </c>
      <c r="Q68">
        <v>3</v>
      </c>
      <c r="R68">
        <v>1</v>
      </c>
      <c r="S68">
        <f>H68+O68</f>
        <v>524</v>
      </c>
      <c r="T68" s="2">
        <f>I68/H68/(C68^0.438)</f>
        <v>0.26316465074567796</v>
      </c>
      <c r="U68" s="2">
        <f>(I68+O68)/(H68+O68)/(C68^0.438)</f>
        <v>0.3565278350464824</v>
      </c>
      <c r="V68" s="2">
        <f>(I68+J68+2*K68+3*L68)/H68/(C68^0.438)</f>
        <v>0.46273117756115045</v>
      </c>
      <c r="W68" s="3">
        <f>((1.5*I68+J68+2*K68+3*L68+O68+0.7*Q68-R68-0.3*(H68-I68))*0.322)/C68</f>
        <v>76.98727272727274</v>
      </c>
      <c r="X68" s="3">
        <f>(Z68-5.01*0.73)*(H68-I68+R68)/25.5</f>
        <v>28.36669625668451</v>
      </c>
      <c r="Y68" s="3">
        <f>(Z68-5.01*0.73*F68)*(H68-I68+R68)/25.5</f>
        <v>19.12878672727274</v>
      </c>
      <c r="Z68" s="1">
        <f>W68*25.5/(H68-I68+R68)</f>
        <v>5.791078037007241</v>
      </c>
      <c r="AA68" s="2">
        <f>V68-T68+(U68-T68)/(1-U68)</f>
        <v>0.34465933639729596</v>
      </c>
      <c r="AB68" s="3">
        <f>50+4.25*((AD68-0.686)/(0.686*0.19)+(AE68-0.335)/(0.2*0.335)+(AF68-0.0066)/(0.0066*0.89)+(AG68-0.07)/(0.07*0.91))</f>
        <v>33.918424382110416</v>
      </c>
      <c r="AC68" s="3">
        <f>(Z68-5.01*F68)*(H68-I68+R68)/25.5</f>
        <v>-2.2709272727272487</v>
      </c>
      <c r="AD68" s="1">
        <f>(Q68+3)/(Q68+R68+7)</f>
        <v>0.5454545454545454</v>
      </c>
      <c r="AE68" s="1">
        <f>(M68-L68)/(I68+O68-L68)</f>
        <v>0.24539877300613497</v>
      </c>
      <c r="AF68" s="1">
        <f>K68/(H68-L68-P68)</f>
        <v>0.0027548209366391185</v>
      </c>
      <c r="AG68" s="1">
        <f>(Q68+R68)/(I68+O68-L68)</f>
        <v>0.024539877300613498</v>
      </c>
    </row>
    <row r="69" spans="1:33" ht="12.75">
      <c r="A69" t="s">
        <v>131</v>
      </c>
      <c r="B69" t="s">
        <v>126</v>
      </c>
      <c r="C69" s="1">
        <v>0.98</v>
      </c>
      <c r="D69">
        <v>35</v>
      </c>
      <c r="E69" t="s">
        <v>25</v>
      </c>
      <c r="F69">
        <v>1.19</v>
      </c>
      <c r="G69">
        <v>152</v>
      </c>
      <c r="H69">
        <v>550</v>
      </c>
      <c r="I69">
        <v>156</v>
      </c>
      <c r="J69">
        <v>30</v>
      </c>
      <c r="K69">
        <v>0</v>
      </c>
      <c r="L69">
        <v>15</v>
      </c>
      <c r="M69">
        <v>87</v>
      </c>
      <c r="N69">
        <v>82</v>
      </c>
      <c r="O69">
        <v>72</v>
      </c>
      <c r="P69">
        <v>48</v>
      </c>
      <c r="Q69">
        <v>0</v>
      </c>
      <c r="R69">
        <v>0</v>
      </c>
      <c r="S69">
        <f>H69+O69</f>
        <v>622</v>
      </c>
      <c r="T69" s="2">
        <f>I69/H69/(C69^0.438)</f>
        <v>0.28615733839800356</v>
      </c>
      <c r="U69" s="2">
        <f>(I69+O69)/(H69+O69)/(C69^0.438)</f>
        <v>0.36981748531525316</v>
      </c>
      <c r="V69" s="2">
        <f>(I69+J69+2*K69+3*L69)/H69/(C69^0.438)</f>
        <v>0.42373298185858216</v>
      </c>
      <c r="W69" s="3">
        <f>((1.5*I69+J69+2*K69+3*L69+O69+0.7*Q69-R69-0.3*(H69-I69))*0.322)/C69</f>
        <v>86.34857142857143</v>
      </c>
      <c r="X69" s="3">
        <f>(Z69-5.01*0.73)*(H69-I69+R69)/25.5</f>
        <v>29.839700840336153</v>
      </c>
      <c r="Y69" s="3">
        <f>(Z69-5.01*0.73*F69)*(H69-I69+R69)/25.5</f>
        <v>19.103015428571446</v>
      </c>
      <c r="Z69" s="1">
        <f>W69*25.5/(H69-I69+R69)</f>
        <v>5.588549673676578</v>
      </c>
      <c r="AA69" s="2">
        <f>V69-T69+(U69-T69)/(1-U69)</f>
        <v>0.27033106743342744</v>
      </c>
      <c r="AB69" s="3">
        <f>50+4.25*((AD69-0.686)/(0.686*0.19)+(AE69-0.335)/(0.2*0.335)+(AF69-0.0066)/(0.0066*0.89)+(AG69-0.07)/(0.07*0.91))</f>
        <v>32.352494200434435</v>
      </c>
      <c r="AC69" s="3">
        <f>(Z69-5.01*F69)*(H69-I69+R69)/25.5</f>
        <v>-5.768628571428544</v>
      </c>
      <c r="AD69" s="1">
        <f>(Q69+3)/(Q69+R69+7)</f>
        <v>0.42857142857142855</v>
      </c>
      <c r="AE69" s="1">
        <f>(M69-L69)/(I69+O69-L69)</f>
        <v>0.3380281690140845</v>
      </c>
      <c r="AF69" s="1">
        <f>K69/(H69-L69-P69)</f>
        <v>0</v>
      </c>
      <c r="AG69" s="1">
        <f>(Q69+R69)/(I69+O69-L69)</f>
        <v>0</v>
      </c>
    </row>
    <row r="70" spans="1:33" ht="12.75">
      <c r="A70" t="s">
        <v>113</v>
      </c>
      <c r="B70" t="s">
        <v>103</v>
      </c>
      <c r="C70" s="1">
        <v>1.02</v>
      </c>
      <c r="D70">
        <v>30</v>
      </c>
      <c r="E70" t="s">
        <v>31</v>
      </c>
      <c r="F70">
        <v>1.12</v>
      </c>
      <c r="G70">
        <v>92</v>
      </c>
      <c r="H70">
        <v>378</v>
      </c>
      <c r="I70">
        <v>115</v>
      </c>
      <c r="J70">
        <v>17</v>
      </c>
      <c r="K70">
        <v>2</v>
      </c>
      <c r="L70">
        <v>11</v>
      </c>
      <c r="M70">
        <v>46</v>
      </c>
      <c r="N70">
        <v>47</v>
      </c>
      <c r="O70">
        <v>47</v>
      </c>
      <c r="P70">
        <v>44</v>
      </c>
      <c r="Q70">
        <v>6</v>
      </c>
      <c r="R70">
        <v>3</v>
      </c>
      <c r="S70">
        <f>H70+O70</f>
        <v>425</v>
      </c>
      <c r="T70" s="2">
        <f>I70/H70/(C70^0.438)</f>
        <v>0.30160543633961395</v>
      </c>
      <c r="U70" s="2">
        <f>(I70+O70)/(H70+O70)/(C70^0.438)</f>
        <v>0.37788461380445215</v>
      </c>
      <c r="V70" s="2">
        <f>(I70+J70+2*K70+3*L70)/H70/(C70^0.438)</f>
        <v>0.44322885862082395</v>
      </c>
      <c r="W70" s="3">
        <f>((1.5*I70+J70+2*K70+3*L70+O70+0.7*Q70-R70-0.3*(H70-I70))*0.322)/C70</f>
        <v>61.81137254901961</v>
      </c>
      <c r="X70" s="3">
        <f>(Z70-5.01*0.73)*(H70-I70+R70)/25.5</f>
        <v>23.660713725490204</v>
      </c>
      <c r="Y70" s="3">
        <f>(Z70-5.01*0.73*F70)*(H70-I70+R70)/25.5</f>
        <v>19.082634666666674</v>
      </c>
      <c r="Z70" s="1">
        <f>W70*25.5/(H70-I70+R70)</f>
        <v>5.925526315789474</v>
      </c>
      <c r="AA70" s="2">
        <f>V70-T70+(U70-T70)/(1-U70)</f>
        <v>0.2642360101667338</v>
      </c>
      <c r="AB70" s="3">
        <f>50+4.25*((AD70-0.686)/(0.686*0.19)+(AE70-0.335)/(0.2*0.335)+(AF70-0.0066)/(0.0066*0.89)+(AG70-0.07)/(0.07*0.91))</f>
        <v>38.43707142507796</v>
      </c>
      <c r="AC70" s="3">
        <f>(Z70-5.01*F70)*(H70-I70+R70)/25.5</f>
        <v>3.2788549019607878</v>
      </c>
      <c r="AD70" s="1">
        <f>(Q70+3)/(Q70+R70+7)</f>
        <v>0.5625</v>
      </c>
      <c r="AE70" s="1">
        <f>(M70-L70)/(I70+O70-L70)</f>
        <v>0.23178807947019867</v>
      </c>
      <c r="AF70" s="1">
        <f>K70/(H70-L70-P70)</f>
        <v>0.006191950464396285</v>
      </c>
      <c r="AG70" s="1">
        <f>(Q70+R70)/(I70+O70-L70)</f>
        <v>0.059602649006622516</v>
      </c>
    </row>
    <row r="71" spans="1:33" ht="12.75">
      <c r="A71" t="s">
        <v>130</v>
      </c>
      <c r="B71" t="s">
        <v>126</v>
      </c>
      <c r="C71" s="1">
        <v>0.98</v>
      </c>
      <c r="D71">
        <v>30</v>
      </c>
      <c r="E71" t="s">
        <v>29</v>
      </c>
      <c r="F71">
        <v>1.12</v>
      </c>
      <c r="G71">
        <v>137</v>
      </c>
      <c r="H71">
        <v>532</v>
      </c>
      <c r="I71">
        <v>141</v>
      </c>
      <c r="J71">
        <v>29</v>
      </c>
      <c r="K71">
        <v>4</v>
      </c>
      <c r="L71">
        <v>23</v>
      </c>
      <c r="M71">
        <v>87</v>
      </c>
      <c r="N71">
        <v>80</v>
      </c>
      <c r="O71">
        <v>49</v>
      </c>
      <c r="P71">
        <v>128</v>
      </c>
      <c r="Q71">
        <v>4</v>
      </c>
      <c r="R71">
        <v>2</v>
      </c>
      <c r="S71">
        <f>H71+O71</f>
        <v>581</v>
      </c>
      <c r="T71" s="2">
        <f>I71/H71/(C71^0.438)</f>
        <v>0.2673932619139818</v>
      </c>
      <c r="U71" s="2">
        <f>(I71+O71)/(H71+O71)/(C71^0.438)</f>
        <v>0.3299289671056906</v>
      </c>
      <c r="V71" s="2">
        <f>(I71+J71+2*K71+3*L71)/H71/(C71^0.438)</f>
        <v>0.4684123098776844</v>
      </c>
      <c r="W71" s="3">
        <f>((1.5*I71+J71+2*K71+3*L71+O71+0.7*Q71-R71-0.3*(H71-I71))*0.322)/C71</f>
        <v>82.14285714285714</v>
      </c>
      <c r="X71" s="3">
        <f>(Z71-5.01*0.73)*(H71-I71+R71)/25.5</f>
        <v>25.77741008403361</v>
      </c>
      <c r="Y71" s="3">
        <f>(Z71-5.01*0.73*F71)*(H71-I71+R71)/25.5</f>
        <v>19.013556436974785</v>
      </c>
      <c r="Z71" s="1">
        <f>W71*25.5/(H71-I71+R71)</f>
        <v>5.329880043620501</v>
      </c>
      <c r="AA71" s="2">
        <f>V71-T71+(U71-T71)/(1-U71)</f>
        <v>0.29434602692829337</v>
      </c>
      <c r="AB71" s="3">
        <f>50+4.25*((AD71-0.686)/(0.686*0.19)+(AE71-0.335)/(0.2*0.335)+(AF71-0.0066)/(0.0066*0.89)+(AG71-0.07)/(0.07*0.91))</f>
        <v>48.79636642720474</v>
      </c>
      <c r="AC71" s="3">
        <f>(Z71-5.01*F71)*(H71-I71+R71)/25.5</f>
        <v>-4.335636974789926</v>
      </c>
      <c r="AD71" s="1">
        <f>(Q71+3)/(Q71+R71+7)</f>
        <v>0.5384615384615384</v>
      </c>
      <c r="AE71" s="1">
        <f>(M71-L71)/(I71+O71-L71)</f>
        <v>0.38323353293413176</v>
      </c>
      <c r="AF71" s="1">
        <f>K71/(H71-L71-P71)</f>
        <v>0.010498687664041995</v>
      </c>
      <c r="AG71" s="1">
        <f>(Q71+R71)/(I71+O71-L71)</f>
        <v>0.03592814371257485</v>
      </c>
    </row>
    <row r="72" spans="1:33" ht="12.75">
      <c r="A72" t="s">
        <v>21</v>
      </c>
      <c r="B72" t="s">
        <v>19</v>
      </c>
      <c r="C72">
        <v>0.99</v>
      </c>
      <c r="D72">
        <v>31</v>
      </c>
      <c r="E72" t="s">
        <v>20</v>
      </c>
      <c r="F72">
        <v>1.02</v>
      </c>
      <c r="G72">
        <v>108</v>
      </c>
      <c r="H72">
        <v>285</v>
      </c>
      <c r="I72">
        <v>79</v>
      </c>
      <c r="J72">
        <v>11</v>
      </c>
      <c r="K72">
        <v>4</v>
      </c>
      <c r="L72">
        <v>7</v>
      </c>
      <c r="M72">
        <v>41</v>
      </c>
      <c r="N72">
        <v>34</v>
      </c>
      <c r="O72">
        <v>46</v>
      </c>
      <c r="P72">
        <v>54</v>
      </c>
      <c r="Q72">
        <v>18</v>
      </c>
      <c r="R72">
        <v>3</v>
      </c>
      <c r="S72">
        <f>H72+O72</f>
        <v>331</v>
      </c>
      <c r="T72" s="2">
        <f>I72/H72/(C72^0.438)</f>
        <v>0.27841588869240114</v>
      </c>
      <c r="U72" s="2">
        <f>(I72+O72)/(H72+O72)/(C72^0.438)</f>
        <v>0.3793095733935061</v>
      </c>
      <c r="V72" s="2">
        <f>(I72+J72+2*K72+3*L72)/H72/(C72^0.438)</f>
        <v>0.4193859589164018</v>
      </c>
      <c r="W72" s="3">
        <f>((1.5*I72+J72+2*K72+3*L72+O72+0.7*Q72-R72-0.3*(H72-I72))*0.322)/C72</f>
        <v>49.5359595959596</v>
      </c>
      <c r="X72" s="3">
        <f>(Z72-5.01*0.73)*(H72-I72+R72)/25.5</f>
        <v>19.560441948900788</v>
      </c>
      <c r="Y72" s="3">
        <f>(Z72-5.01*0.73*F72)*(H72-I72+R72)/25.5</f>
        <v>18.96093159595961</v>
      </c>
      <c r="Z72" s="1">
        <f>W72*25.5/(H72-I72+R72)</f>
        <v>6.043861099028565</v>
      </c>
      <c r="AA72" s="2">
        <f>V72-T72+(U72-T72)/(1-U72)</f>
        <v>0.30352080465810805</v>
      </c>
      <c r="AB72" s="3">
        <f>50+4.25*((AD72-0.686)/(0.686*0.19)+(AE72-0.335)/(0.2*0.335)+(AF72-0.0066)/(0.0066*0.89)+(AG72-0.07)/(0.07*0.91))</f>
        <v>64.46234879019393</v>
      </c>
      <c r="AC72" s="3">
        <f>(Z72-5.01*F72)*(H72-I72+R72)/25.5</f>
        <v>7.6523595959596085</v>
      </c>
      <c r="AD72" s="1">
        <f>(Q72+3)/(Q72+R72+7)</f>
        <v>0.75</v>
      </c>
      <c r="AE72" s="1">
        <f>(M72-L72)/(I72+O72-L72)</f>
        <v>0.288135593220339</v>
      </c>
      <c r="AF72" s="1">
        <f>K72/(H72-L72-P72)</f>
        <v>0.017857142857142856</v>
      </c>
      <c r="AG72" s="1">
        <f>(Q72+R72)/(I72+O72-L72)</f>
        <v>0.17796610169491525</v>
      </c>
    </row>
    <row r="73" spans="1:33" ht="12.75">
      <c r="A73" t="s">
        <v>143</v>
      </c>
      <c r="B73" t="s">
        <v>144</v>
      </c>
      <c r="C73" s="1">
        <v>0.99</v>
      </c>
      <c r="D73">
        <v>23</v>
      </c>
      <c r="E73" t="s">
        <v>20</v>
      </c>
      <c r="F73">
        <v>1.02</v>
      </c>
      <c r="G73">
        <v>136</v>
      </c>
      <c r="H73">
        <v>518</v>
      </c>
      <c r="I73">
        <v>145</v>
      </c>
      <c r="J73">
        <v>27</v>
      </c>
      <c r="K73">
        <v>3</v>
      </c>
      <c r="L73">
        <v>16</v>
      </c>
      <c r="M73">
        <v>79</v>
      </c>
      <c r="N73">
        <v>74</v>
      </c>
      <c r="O73">
        <v>30</v>
      </c>
      <c r="P73">
        <v>88</v>
      </c>
      <c r="Q73">
        <v>17</v>
      </c>
      <c r="R73">
        <v>4</v>
      </c>
      <c r="S73">
        <f>H73+O73</f>
        <v>548</v>
      </c>
      <c r="T73" s="2">
        <f>I73/H73/(C73^0.438)</f>
        <v>0.2811577293439587</v>
      </c>
      <c r="U73" s="2">
        <f>(I73+O73)/(H73+O73)/(C73^0.438)</f>
        <v>0.32075192757399773</v>
      </c>
      <c r="V73" s="2">
        <f>(I73+J73+2*K73+3*L73)/H73/(C73^0.438)</f>
        <v>0.43821825401196324</v>
      </c>
      <c r="W73" s="3">
        <f>((1.5*I73+J73+2*K73+3*L73+O73+0.7*Q73-R73-0.3*(H73-I73))*0.322)/C73</f>
        <v>73.01919191919193</v>
      </c>
      <c r="X73" s="3">
        <f>(Z73-5.01*0.73)*(H73-I73+R73)/25.5</f>
        <v>18.948521330956634</v>
      </c>
      <c r="Y73" s="3">
        <f>(Z73-5.01*0.73*F73)*(H73-I73+R73)/25.5</f>
        <v>17.867107919191927</v>
      </c>
      <c r="Z73" s="1">
        <f>W73*25.5/(H73-I73+R73)</f>
        <v>4.938963909653565</v>
      </c>
      <c r="AA73" s="2">
        <f>V73-T73+(U73-T73)/(1-U73)</f>
        <v>0.2153517437930355</v>
      </c>
      <c r="AB73" s="3">
        <f>50+4.25*((AD73-0.686)/(0.686*0.19)+(AE73-0.335)/(0.2*0.335)+(AF73-0.0066)/(0.0066*0.89)+(AG73-0.07)/(0.07*0.91))</f>
        <v>59.41536265144566</v>
      </c>
      <c r="AC73" s="3">
        <f>(Z73-5.01*F73)*(H73-I73+R73)/25.5</f>
        <v>-2.5316080808080743</v>
      </c>
      <c r="AD73" s="1">
        <f>(Q73+3)/(Q73+R73+7)</f>
        <v>0.7142857142857143</v>
      </c>
      <c r="AE73" s="1">
        <f>(M73-L73)/(I73+O73-L73)</f>
        <v>0.39622641509433965</v>
      </c>
      <c r="AF73" s="1">
        <f>K73/(H73-L73-P73)</f>
        <v>0.007246376811594203</v>
      </c>
      <c r="AG73" s="1">
        <f>(Q73+R73)/(I73+O73-L73)</f>
        <v>0.1320754716981132</v>
      </c>
    </row>
    <row r="74" spans="1:33" ht="12.75">
      <c r="A74" t="s">
        <v>100</v>
      </c>
      <c r="B74" t="s">
        <v>93</v>
      </c>
      <c r="C74">
        <v>0.97</v>
      </c>
      <c r="D74">
        <v>36</v>
      </c>
      <c r="E74" t="s">
        <v>29</v>
      </c>
      <c r="F74">
        <v>1.12</v>
      </c>
      <c r="G74">
        <v>126</v>
      </c>
      <c r="H74">
        <v>439</v>
      </c>
      <c r="I74">
        <v>117</v>
      </c>
      <c r="J74">
        <v>21</v>
      </c>
      <c r="K74">
        <v>3</v>
      </c>
      <c r="L74">
        <v>18</v>
      </c>
      <c r="M74">
        <v>48</v>
      </c>
      <c r="N74">
        <v>66</v>
      </c>
      <c r="O74">
        <v>49</v>
      </c>
      <c r="P74">
        <v>92</v>
      </c>
      <c r="Q74">
        <v>1</v>
      </c>
      <c r="R74">
        <v>0</v>
      </c>
      <c r="S74">
        <f>H74+O74</f>
        <v>488</v>
      </c>
      <c r="T74" s="2">
        <f>I74/H74/(C74^0.438)</f>
        <v>0.2700942395805082</v>
      </c>
      <c r="U74" s="2">
        <f>(I74+O74)/(H74+O74)/(C74^0.438)</f>
        <v>0.3447325139272445</v>
      </c>
      <c r="V74" s="2">
        <f>(I74+J74+2*K74+3*L74)/H74/(C74^0.438)</f>
        <v>0.4570825592900908</v>
      </c>
      <c r="W74" s="3">
        <f>((1.5*I74+J74+2*K74+3*L74+O74+0.7*Q74-R74-0.3*(H74-I74))*0.322)/C74</f>
        <v>69.57855670103093</v>
      </c>
      <c r="X74" s="3">
        <f>(Z74-5.01*0.73)*(H74-I74+R74)/25.5</f>
        <v>23.396180230442695</v>
      </c>
      <c r="Y74" s="3">
        <f>(Z74-5.01*0.73*F74)*(H74-I74+R74)/25.5</f>
        <v>17.85429505397211</v>
      </c>
      <c r="Z74" s="1">
        <f>W74*25.5/(H74-I74+R74)</f>
        <v>5.510103092783505</v>
      </c>
      <c r="AA74" s="2">
        <f>V74-T74+(U74-T74)/(1-U74)</f>
        <v>0.3008933675459544</v>
      </c>
      <c r="AB74" s="3">
        <f>50+4.25*((AD74-0.686)/(0.686*0.19)+(AE74-0.335)/(0.2*0.335)+(AF74-0.0066)/(0.0066*0.89)+(AG74-0.07)/(0.07*0.91))</f>
        <v>33.14580791520274</v>
      </c>
      <c r="AC74" s="3">
        <f>(Z74-5.01*F74)*(H74-I74+R74)/25.5</f>
        <v>-1.2765962401455433</v>
      </c>
      <c r="AD74" s="1">
        <f>(Q74+3)/(Q74+R74+7)</f>
        <v>0.5</v>
      </c>
      <c r="AE74" s="1">
        <f>(M74-L74)/(I74+O74-L74)</f>
        <v>0.20270270270270271</v>
      </c>
      <c r="AF74" s="1">
        <f>K74/(H74-L74-P74)</f>
        <v>0.00911854103343465</v>
      </c>
      <c r="AG74" s="1">
        <f>(Q74+R74)/(I74+O74-L74)</f>
        <v>0.006756756756756757</v>
      </c>
    </row>
    <row r="75" spans="1:33" ht="12.75">
      <c r="A75" t="s">
        <v>98</v>
      </c>
      <c r="B75" t="s">
        <v>93</v>
      </c>
      <c r="C75">
        <v>0.97</v>
      </c>
      <c r="D75">
        <v>35</v>
      </c>
      <c r="E75" t="s">
        <v>27</v>
      </c>
      <c r="F75">
        <v>1.01</v>
      </c>
      <c r="G75">
        <v>128</v>
      </c>
      <c r="H75">
        <v>485</v>
      </c>
      <c r="I75">
        <v>140</v>
      </c>
      <c r="J75">
        <v>31</v>
      </c>
      <c r="K75">
        <v>2</v>
      </c>
      <c r="L75">
        <v>8</v>
      </c>
      <c r="M75">
        <v>65</v>
      </c>
      <c r="N75">
        <v>56</v>
      </c>
      <c r="O75">
        <v>40</v>
      </c>
      <c r="P75">
        <v>77</v>
      </c>
      <c r="Q75">
        <v>0</v>
      </c>
      <c r="R75">
        <v>1</v>
      </c>
      <c r="S75">
        <f>H75+O75</f>
        <v>525</v>
      </c>
      <c r="T75" s="2">
        <f>I75/H75/(C75^0.438)</f>
        <v>0.2925366457770382</v>
      </c>
      <c r="U75" s="2">
        <f>(I75+O75)/(H75+O75)/(C75^0.438)</f>
        <v>0.34746189355558416</v>
      </c>
      <c r="V75" s="2">
        <f>(I75+J75+2*K75+3*L75)/H75/(C75^0.438)</f>
        <v>0.4158199464973614</v>
      </c>
      <c r="W75" s="3">
        <f>((1.5*I75+J75+2*K75+3*L75+O75+0.7*Q75-R75-0.3*(H75-I75))*0.322)/C75</f>
        <v>67.88556701030929</v>
      </c>
      <c r="X75" s="3">
        <f>(Z75-5.01*0.73)*(H75-I75+R75)/25.5</f>
        <v>18.261025833838698</v>
      </c>
      <c r="Y75" s="3">
        <f>(Z75-5.01*0.73*F75)*(H75-I75+R75)/25.5</f>
        <v>17.76478042207399</v>
      </c>
      <c r="Z75" s="1">
        <f>W75*25.5/(H75-I75+R75)</f>
        <v>5.0031270484476495</v>
      </c>
      <c r="AA75" s="2">
        <f>V75-T75+(U75-T75)/(1-U75)</f>
        <v>0.20745500998313635</v>
      </c>
      <c r="AB75" s="3">
        <f>50+4.25*((AD75-0.686)/(0.686*0.19)+(AE75-0.335)/(0.2*0.335)+(AF75-0.0066)/(0.0066*0.89)+(AG75-0.07)/(0.07*0.91))</f>
        <v>34.19048872784251</v>
      </c>
      <c r="AC75" s="3">
        <f>(Z75-5.01*F75)*(H75-I75+R75)/25.5</f>
        <v>-0.7730447543966018</v>
      </c>
      <c r="AD75" s="1">
        <f>(Q75+3)/(Q75+R75+7)</f>
        <v>0.375</v>
      </c>
      <c r="AE75" s="1">
        <f>(M75-L75)/(I75+O75-L75)</f>
        <v>0.3313953488372093</v>
      </c>
      <c r="AF75" s="1">
        <f>K75/(H75-L75-P75)</f>
        <v>0.005</v>
      </c>
      <c r="AG75" s="1">
        <f>(Q75+R75)/(I75+O75-L75)</f>
        <v>0.005813953488372093</v>
      </c>
    </row>
    <row r="76" spans="1:33" ht="12.75">
      <c r="A76" t="s">
        <v>69</v>
      </c>
      <c r="B76" t="s">
        <v>61</v>
      </c>
      <c r="C76">
        <v>1.03</v>
      </c>
      <c r="D76">
        <v>35</v>
      </c>
      <c r="E76" t="s">
        <v>23</v>
      </c>
      <c r="F76">
        <v>0.86</v>
      </c>
      <c r="G76">
        <v>125</v>
      </c>
      <c r="H76">
        <v>450</v>
      </c>
      <c r="I76">
        <v>97</v>
      </c>
      <c r="J76">
        <v>20</v>
      </c>
      <c r="K76">
        <v>3</v>
      </c>
      <c r="L76">
        <v>30</v>
      </c>
      <c r="M76">
        <v>73</v>
      </c>
      <c r="N76">
        <v>70</v>
      </c>
      <c r="O76">
        <v>43</v>
      </c>
      <c r="P76">
        <v>139</v>
      </c>
      <c r="Q76">
        <v>8</v>
      </c>
      <c r="R76">
        <v>6</v>
      </c>
      <c r="S76">
        <f>H76+O76</f>
        <v>493</v>
      </c>
      <c r="T76" s="2">
        <f>I76/H76/(C76^0.438)</f>
        <v>0.21278279834161792</v>
      </c>
      <c r="U76" s="2">
        <f>(I76+O76)/(H76+O76)/(C76^0.438)</f>
        <v>0.2803227932398304</v>
      </c>
      <c r="V76" s="2">
        <f>(I76+J76+2*K76+3*L76)/H76/(C76^0.438)</f>
        <v>0.4672447015130373</v>
      </c>
      <c r="W76" s="3">
        <f>((1.5*I76+J76+2*K76+3*L76+O76+0.7*Q76-R76-0.3*(H76-I76))*0.322)/C76</f>
        <v>61.961553398058264</v>
      </c>
      <c r="X76" s="3">
        <f>(Z76-5.01*0.73)*(H76-I76+R76)/25.5</f>
        <v>10.472506339234737</v>
      </c>
      <c r="Y76" s="3">
        <f>(Z76-5.01*0.73*F76)*(H76-I76+R76)/25.5</f>
        <v>17.68097292747003</v>
      </c>
      <c r="Z76" s="1">
        <f>W76*25.5/(H76-I76+R76)</f>
        <v>4.401168834681019</v>
      </c>
      <c r="AA76" s="2">
        <f>V76-T76+(U76-T76)/(1-U76)</f>
        <v>0.3483095257774803</v>
      </c>
      <c r="AB76" s="3">
        <f>50+4.25*((AD76-0.686)/(0.686*0.19)+(AE76-0.335)/(0.2*0.335)+(AF76-0.0066)/(0.0066*0.89)+(AG76-0.07)/(0.07*0.91))</f>
        <v>55.028312655276814</v>
      </c>
      <c r="AC76" s="3">
        <f>(Z76-5.01*F76)*(H76-I76+R76)/25.5</f>
        <v>1.3032239862935673</v>
      </c>
      <c r="AD76" s="1">
        <f>(Q76+3)/(Q76+R76+7)</f>
        <v>0.5238095238095238</v>
      </c>
      <c r="AE76" s="1">
        <f>(M76-L76)/(I76+O76-L76)</f>
        <v>0.39090909090909093</v>
      </c>
      <c r="AF76" s="1">
        <f>K76/(H76-L76-P76)</f>
        <v>0.010676156583629894</v>
      </c>
      <c r="AG76" s="1">
        <f>(Q76+R76)/(I76+O76-L76)</f>
        <v>0.12727272727272726</v>
      </c>
    </row>
    <row r="77" spans="1:33" ht="12.75">
      <c r="A77" t="s">
        <v>133</v>
      </c>
      <c r="B77" t="s">
        <v>126</v>
      </c>
      <c r="C77" s="1">
        <v>0.98</v>
      </c>
      <c r="D77">
        <v>35</v>
      </c>
      <c r="E77" t="s">
        <v>35</v>
      </c>
      <c r="F77">
        <v>0.89</v>
      </c>
      <c r="G77">
        <v>110</v>
      </c>
      <c r="H77">
        <v>397</v>
      </c>
      <c r="I77">
        <v>108</v>
      </c>
      <c r="J77">
        <v>25</v>
      </c>
      <c r="K77">
        <v>0</v>
      </c>
      <c r="L77">
        <v>9</v>
      </c>
      <c r="M77">
        <v>39</v>
      </c>
      <c r="N77">
        <v>58</v>
      </c>
      <c r="O77">
        <v>39</v>
      </c>
      <c r="P77">
        <v>87</v>
      </c>
      <c r="Q77">
        <v>0</v>
      </c>
      <c r="R77">
        <v>1</v>
      </c>
      <c r="S77">
        <f>H77+O77</f>
        <v>436</v>
      </c>
      <c r="T77" s="2">
        <f>I77/H77/(C77^0.438)</f>
        <v>0.27445821063168335</v>
      </c>
      <c r="U77" s="2">
        <f>(I77+O77)/(H77+O77)/(C77^0.438)</f>
        <v>0.3401526230516141</v>
      </c>
      <c r="V77" s="2">
        <f>(I77+J77+2*K77+3*L77)/H77/(C77^0.438)</f>
        <v>0.40660475649138267</v>
      </c>
      <c r="W77" s="3">
        <f>((1.5*I77+J77+2*K77+3*L77+O77+0.7*Q77-R77-0.3*(H77-I77))*0.322)/C77</f>
        <v>54.31285714285715</v>
      </c>
      <c r="X77" s="3">
        <f>(Z77-5.01*0.73)*(H77-I77+R77)/25.5</f>
        <v>12.72003361344539</v>
      </c>
      <c r="Y77" s="3">
        <f>(Z77-5.01*0.73*F77)*(H77-I77+R77)/25.5</f>
        <v>17.29524420168068</v>
      </c>
      <c r="Z77" s="1">
        <f>W77*25.5/(H77-I77+R77)</f>
        <v>4.775785714285715</v>
      </c>
      <c r="AA77" s="2">
        <f>V77-T77+(U77-T77)/(1-U77)</f>
        <v>0.2317065573334881</v>
      </c>
      <c r="AB77" s="3">
        <f>50+4.25*((AD77-0.686)/(0.686*0.19)+(AE77-0.335)/(0.2*0.335)+(AF77-0.0066)/(0.0066*0.89)+(AG77-0.07)/(0.07*0.91))</f>
        <v>23.436821691181997</v>
      </c>
      <c r="AC77" s="3">
        <f>(Z77-5.01*F77)*(H77-I77+R77)/25.5</f>
        <v>3.6037983193277405</v>
      </c>
      <c r="AD77" s="1">
        <f>(Q77+3)/(Q77+R77+7)</f>
        <v>0.375</v>
      </c>
      <c r="AE77" s="1">
        <f>(M77-L77)/(I77+O77-L77)</f>
        <v>0.21739130434782608</v>
      </c>
      <c r="AF77" s="1">
        <f>K77/(H77-L77-P77)</f>
        <v>0</v>
      </c>
      <c r="AG77" s="1">
        <f>(Q77+R77)/(I77+O77-L77)</f>
        <v>0.007246376811594203</v>
      </c>
    </row>
    <row r="78" spans="1:33" ht="12.75">
      <c r="A78" t="s">
        <v>43</v>
      </c>
      <c r="B78" t="s">
        <v>37</v>
      </c>
      <c r="C78">
        <v>0.97</v>
      </c>
      <c r="D78">
        <v>31</v>
      </c>
      <c r="E78" t="s">
        <v>44</v>
      </c>
      <c r="F78">
        <v>1.19</v>
      </c>
      <c r="G78">
        <v>95</v>
      </c>
      <c r="H78">
        <v>373</v>
      </c>
      <c r="I78">
        <v>116</v>
      </c>
      <c r="J78">
        <v>15</v>
      </c>
      <c r="K78">
        <v>7</v>
      </c>
      <c r="L78">
        <v>8</v>
      </c>
      <c r="M78">
        <v>66</v>
      </c>
      <c r="N78">
        <v>54</v>
      </c>
      <c r="O78">
        <v>27</v>
      </c>
      <c r="P78">
        <v>72</v>
      </c>
      <c r="Q78">
        <v>11</v>
      </c>
      <c r="R78">
        <v>1</v>
      </c>
      <c r="S78">
        <f>H78+O78</f>
        <v>400</v>
      </c>
      <c r="T78" s="2">
        <f>I78/H78/(C78^0.438)</f>
        <v>0.31516874169697756</v>
      </c>
      <c r="U78" s="2">
        <f>(I78+O78)/(H78+O78)/(C78^0.438)</f>
        <v>0.3623014119261872</v>
      </c>
      <c r="V78" s="2">
        <f>(I78+J78+2*K78+3*L78)/H78/(C78^0.438)</f>
        <v>0.4591682529895622</v>
      </c>
      <c r="W78" s="3">
        <f>((1.5*I78+J78+2*K78+3*L78+O78+0.7*Q78-R78-0.3*(H78-I78))*0.322)/C78</f>
        <v>60.94762886597938</v>
      </c>
      <c r="X78" s="3">
        <f>(Z78-5.01*0.73)*(H78-I78+R78)/25.5</f>
        <v>23.944358277744094</v>
      </c>
      <c r="Y78" s="3">
        <f>(Z78-5.01*0.73*F78)*(H78-I78+R78)/25.5</f>
        <v>16.913736865979388</v>
      </c>
      <c r="Z78" s="1">
        <f>W78*25.5/(H78-I78+R78)</f>
        <v>6.023893550707265</v>
      </c>
      <c r="AA78" s="2">
        <f>V78-T78+(U78-T78)/(1-U78)</f>
        <v>0.21791008771643283</v>
      </c>
      <c r="AB78" s="3">
        <f>50+4.25*((AD78-0.686)/(0.686*0.19)+(AE78-0.335)/(0.2*0.335)+(AF78-0.0066)/(0.0066*0.89)+(AG78-0.07)/(0.07*0.91))</f>
        <v>71.4310402441948</v>
      </c>
      <c r="AC78" s="3">
        <f>(Z78-5.01*F78)*(H78-I78+R78)/25.5</f>
        <v>0.6272288659793946</v>
      </c>
      <c r="AD78" s="1">
        <f>(Q78+3)/(Q78+R78+7)</f>
        <v>0.7368421052631579</v>
      </c>
      <c r="AE78" s="1">
        <f>(M78-L78)/(I78+O78-L78)</f>
        <v>0.42962962962962964</v>
      </c>
      <c r="AF78" s="1">
        <f>K78/(H78-L78-P78)</f>
        <v>0.023890784982935155</v>
      </c>
      <c r="AG78" s="1">
        <f>(Q78+R78)/(I78+O78-L78)</f>
        <v>0.08888888888888889</v>
      </c>
    </row>
    <row r="79" spans="1:33" ht="12.75">
      <c r="A79" t="s">
        <v>168</v>
      </c>
      <c r="B79" t="s">
        <v>163</v>
      </c>
      <c r="C79" s="1">
        <v>1.03</v>
      </c>
      <c r="D79">
        <v>33</v>
      </c>
      <c r="E79" t="s">
        <v>33</v>
      </c>
      <c r="F79">
        <v>0.93</v>
      </c>
      <c r="G79">
        <v>84</v>
      </c>
      <c r="H79">
        <v>269</v>
      </c>
      <c r="I79">
        <v>74</v>
      </c>
      <c r="J79">
        <v>13</v>
      </c>
      <c r="K79">
        <v>4</v>
      </c>
      <c r="L79">
        <v>9</v>
      </c>
      <c r="M79">
        <v>40</v>
      </c>
      <c r="N79">
        <v>26</v>
      </c>
      <c r="O79">
        <v>37</v>
      </c>
      <c r="P79">
        <v>52</v>
      </c>
      <c r="Q79">
        <v>0</v>
      </c>
      <c r="R79">
        <v>2</v>
      </c>
      <c r="S79">
        <f>H79+O79</f>
        <v>306</v>
      </c>
      <c r="T79" s="2">
        <f>I79/H79/(C79^0.438)</f>
        <v>0.27155433199616286</v>
      </c>
      <c r="U79" s="2">
        <f>(I79+O79)/(H79+O79)/(C79^0.438)</f>
        <v>0.35807899660278336</v>
      </c>
      <c r="V79" s="2">
        <f>(I79+J79+2*K79+3*L79)/H79/(C79^0.438)</f>
        <v>0.4476976824801604</v>
      </c>
      <c r="W79" s="3">
        <f>((1.5*I79+J79+2*K79+3*L79+O79+0.7*Q79-R79-0.3*(H79-I79))*0.322)/C79</f>
        <v>42.36019417475728</v>
      </c>
      <c r="X79" s="3">
        <f>(Z79-5.01*0.73)*(H79-I79+R79)/25.5</f>
        <v>14.105758880639637</v>
      </c>
      <c r="Y79" s="3">
        <f>(Z79-5.01*0.73*F79)*(H79-I79+R79)/25.5</f>
        <v>16.083569351227872</v>
      </c>
      <c r="Z79" s="1">
        <f>W79*25.5/(H79-I79+R79)</f>
        <v>5.483172342417821</v>
      </c>
      <c r="AA79" s="2">
        <f>V79-T79+(U79-T79)/(1-U79)</f>
        <v>0.3109335569871482</v>
      </c>
      <c r="AB79" s="3">
        <f>50+4.25*((AD79-0.686)/(0.686*0.19)+(AE79-0.335)/(0.2*0.335)+(AF79-0.0066)/(0.0066*0.89)+(AG79-0.07)/(0.07*0.91))</f>
        <v>42.30578882819458</v>
      </c>
      <c r="AC79" s="3">
        <f>(Z79-5.01*F79)*(H79-I79+R79)/25.5</f>
        <v>6.364817704169048</v>
      </c>
      <c r="AD79" s="1">
        <f>(Q79+3)/(Q79+R79+7)</f>
        <v>0.3333333333333333</v>
      </c>
      <c r="AE79" s="1">
        <f>(M79-L79)/(I79+O79-L79)</f>
        <v>0.30392156862745096</v>
      </c>
      <c r="AF79" s="1">
        <f>K79/(H79-L79-P79)</f>
        <v>0.019230769230769232</v>
      </c>
      <c r="AG79" s="1">
        <f>(Q79+R79)/(I79+O79-L79)</f>
        <v>0.0196078431372549</v>
      </c>
    </row>
    <row r="80" spans="1:33" ht="12.75">
      <c r="A80" t="s">
        <v>147</v>
      </c>
      <c r="B80" t="s">
        <v>144</v>
      </c>
      <c r="C80" s="1">
        <v>0.99</v>
      </c>
      <c r="D80">
        <v>30</v>
      </c>
      <c r="E80" t="s">
        <v>29</v>
      </c>
      <c r="F80">
        <v>1.12</v>
      </c>
      <c r="G80">
        <v>153</v>
      </c>
      <c r="H80">
        <v>545</v>
      </c>
      <c r="I80">
        <v>132</v>
      </c>
      <c r="J80">
        <v>25</v>
      </c>
      <c r="K80">
        <v>8</v>
      </c>
      <c r="L80">
        <v>21</v>
      </c>
      <c r="M80">
        <v>76</v>
      </c>
      <c r="N80">
        <v>78</v>
      </c>
      <c r="O80">
        <v>76</v>
      </c>
      <c r="P80">
        <v>117</v>
      </c>
      <c r="Q80">
        <v>11</v>
      </c>
      <c r="R80">
        <v>6</v>
      </c>
      <c r="S80">
        <f>H80+O80</f>
        <v>621</v>
      </c>
      <c r="T80" s="2">
        <f>I80/H80/(C80^0.438)</f>
        <v>0.2432703688911423</v>
      </c>
      <c r="U80" s="2">
        <f>(I80+O80)/(H80+O80)/(C80^0.438)</f>
        <v>0.3364213270080014</v>
      </c>
      <c r="V80" s="2">
        <f>(I80+J80+2*K80+3*L80)/H80/(C80^0.438)</f>
        <v>0.4349379322599211</v>
      </c>
      <c r="W80" s="3">
        <f>((1.5*I80+J80+2*K80+3*L80+O80+0.7*Q80-R80-0.3*(H80-I80))*0.322)/C80</f>
        <v>83.19959595959597</v>
      </c>
      <c r="X80" s="3">
        <f>(Z80-5.01*0.73)*(H80-I80+R80)/25.5</f>
        <v>23.10513713606656</v>
      </c>
      <c r="Y80" s="3">
        <f>(Z80-5.01*0.73*F80)*(H80-I80+R80)/25.5</f>
        <v>15.89380207724303</v>
      </c>
      <c r="Z80" s="1">
        <f>W80*25.5/(H80-I80+R80)</f>
        <v>5.06345989730238</v>
      </c>
      <c r="AA80" s="2">
        <f>V80-T80+(U80-T80)/(1-U80)</f>
        <v>0.3320442239037721</v>
      </c>
      <c r="AB80" s="3">
        <f>50+4.25*((AD80-0.686)/(0.686*0.19)+(AE80-0.335)/(0.2*0.335)+(AF80-0.0066)/(0.0066*0.89)+(AG80-0.07)/(0.07*0.91))</f>
        <v>54.900483176924084</v>
      </c>
      <c r="AC80" s="3">
        <f>(Z80-5.01*F80)*(H80-I80+R80)/25.5</f>
        <v>-9.000121687462858</v>
      </c>
      <c r="AD80" s="1">
        <f>(Q80+3)/(Q80+R80+7)</f>
        <v>0.5833333333333334</v>
      </c>
      <c r="AE80" s="1">
        <f>(M80-L80)/(I80+O80-L80)</f>
        <v>0.29411764705882354</v>
      </c>
      <c r="AF80" s="1">
        <f>K80/(H80-L80-P80)</f>
        <v>0.019656019656019656</v>
      </c>
      <c r="AG80" s="1">
        <f>(Q80+R80)/(I80+O80-L80)</f>
        <v>0.09090909090909091</v>
      </c>
    </row>
    <row r="81" spans="1:33" ht="12.75">
      <c r="A81" t="s">
        <v>36</v>
      </c>
      <c r="B81" t="s">
        <v>37</v>
      </c>
      <c r="C81">
        <v>0.97</v>
      </c>
      <c r="D81">
        <v>27</v>
      </c>
      <c r="E81" t="s">
        <v>31</v>
      </c>
      <c r="F81">
        <v>1.12</v>
      </c>
      <c r="G81">
        <v>139</v>
      </c>
      <c r="H81">
        <v>478</v>
      </c>
      <c r="I81">
        <v>134</v>
      </c>
      <c r="J81">
        <v>23</v>
      </c>
      <c r="K81">
        <v>1</v>
      </c>
      <c r="L81">
        <v>15</v>
      </c>
      <c r="M81">
        <v>76</v>
      </c>
      <c r="N81">
        <v>68</v>
      </c>
      <c r="O81">
        <v>45</v>
      </c>
      <c r="P81">
        <v>113</v>
      </c>
      <c r="Q81">
        <v>8</v>
      </c>
      <c r="R81">
        <v>3</v>
      </c>
      <c r="S81">
        <f>H81+O81</f>
        <v>523</v>
      </c>
      <c r="T81" s="2">
        <f>I81/H81/(C81^0.438)</f>
        <v>0.2840997700097088</v>
      </c>
      <c r="U81" s="2">
        <f>(I81+O81)/(H81+O81)/(C81^0.438)</f>
        <v>0.34685289406082453</v>
      </c>
      <c r="V81" s="2">
        <f>(I81+J81+2*K81+3*L81)/H81/(C81^0.438)</f>
        <v>0.4325100976267209</v>
      </c>
      <c r="W81" s="3">
        <f>((1.5*I81+J81+2*K81+3*L81+O81+0.7*Q81-R81-0.3*(H81-I81))*0.322)/C81</f>
        <v>71.50391752577322</v>
      </c>
      <c r="X81" s="3">
        <f>(Z81-5.01*0.73)*(H81-I81+R81)/25.5</f>
        <v>21.735952819890866</v>
      </c>
      <c r="Y81" s="3">
        <f>(Z81-5.01*0.73*F81)*(H81-I81+R81)/25.5</f>
        <v>15.763797055184982</v>
      </c>
      <c r="Z81" s="1">
        <f>W81*25.5/(H81-I81+R81)</f>
        <v>5.254610653911288</v>
      </c>
      <c r="AA81" s="2">
        <f>V81-T81+(U81-T81)/(1-U81)</f>
        <v>0.24448841397840154</v>
      </c>
      <c r="AB81" s="3">
        <f>50+4.25*((AD81-0.686)/(0.686*0.19)+(AE81-0.335)/(0.2*0.335)+(AF81-0.0066)/(0.0066*0.89)+(AG81-0.07)/(0.07*0.91))</f>
        <v>46.9986817220725</v>
      </c>
      <c r="AC81" s="3">
        <f>(Z81-5.01*F81)*(H81-I81+R81)/25.5</f>
        <v>-4.852411885991493</v>
      </c>
      <c r="AD81" s="1">
        <f>(Q81+3)/(Q81+R81+7)</f>
        <v>0.6111111111111112</v>
      </c>
      <c r="AE81" s="1">
        <f>(M81-L81)/(I81+O81-L81)</f>
        <v>0.3719512195121951</v>
      </c>
      <c r="AF81" s="1">
        <f>K81/(H81-L81-P81)</f>
        <v>0.002857142857142857</v>
      </c>
      <c r="AG81" s="1">
        <f>(Q81+R81)/(I81+O81-L81)</f>
        <v>0.06707317073170732</v>
      </c>
    </row>
    <row r="82" spans="1:33" ht="12.75">
      <c r="A82" t="s">
        <v>51</v>
      </c>
      <c r="B82" t="s">
        <v>50</v>
      </c>
      <c r="C82">
        <v>1.02</v>
      </c>
      <c r="D82">
        <v>30</v>
      </c>
      <c r="E82" t="s">
        <v>23</v>
      </c>
      <c r="F82">
        <v>0.86</v>
      </c>
      <c r="G82">
        <v>161</v>
      </c>
      <c r="H82">
        <v>618</v>
      </c>
      <c r="I82">
        <v>163</v>
      </c>
      <c r="J82">
        <v>38</v>
      </c>
      <c r="K82">
        <v>3</v>
      </c>
      <c r="L82">
        <v>10</v>
      </c>
      <c r="M82">
        <v>74</v>
      </c>
      <c r="N82">
        <v>62</v>
      </c>
      <c r="O82">
        <v>39</v>
      </c>
      <c r="P82">
        <v>54</v>
      </c>
      <c r="Q82">
        <v>16</v>
      </c>
      <c r="R82">
        <v>4</v>
      </c>
      <c r="S82">
        <f>H82+O82</f>
        <v>657</v>
      </c>
      <c r="T82" s="2">
        <f>I82/H82/(C82^0.438)</f>
        <v>0.26147625375867417</v>
      </c>
      <c r="U82" s="2">
        <f>(I82+O82)/(H82+O82)/(C82^0.438)</f>
        <v>0.30480292101313694</v>
      </c>
      <c r="V82" s="2">
        <f>(I82+J82+2*K82+3*L82)/H82/(C82^0.438)</f>
        <v>0.3801832646675201</v>
      </c>
      <c r="W82" s="3">
        <f>((1.5*I82+J82+2*K82+3*L82+O82+0.7*Q82-R82-0.3*(H82-I82))*0.322)/C82</f>
        <v>72.03960784313726</v>
      </c>
      <c r="X82" s="3">
        <f>(Z82-5.01*0.73)*(H82-I82+R82)/25.5</f>
        <v>6.208207843137267</v>
      </c>
      <c r="Y82" s="3">
        <f>(Z82-5.01*0.73*F82)*(H82-I82+R82)/25.5</f>
        <v>15.424603843137266</v>
      </c>
      <c r="Z82" s="1">
        <f>W82*25.5/(H82-I82+R82)</f>
        <v>4.002200435729848</v>
      </c>
      <c r="AA82" s="2">
        <f>V82-T82+(U82-T82)/(1-U82)</f>
        <v>0.18102986663431067</v>
      </c>
      <c r="AB82" s="3">
        <f>50+4.25*((AD82-0.686)/(0.686*0.19)+(AE82-0.335)/(0.2*0.335)+(AF82-0.0066)/(0.0066*0.89)+(AG82-0.07)/(0.07*0.91))</f>
        <v>51.89384699873155</v>
      </c>
      <c r="AC82" s="3">
        <f>(Z82-5.01*F82)*(H82-I82+R82)/25.5</f>
        <v>-5.5151921568627245</v>
      </c>
      <c r="AD82" s="1">
        <f>(Q82+3)/(Q82+R82+7)</f>
        <v>0.7037037037037037</v>
      </c>
      <c r="AE82" s="1">
        <f>(M82-L82)/(I82+O82-L82)</f>
        <v>0.3333333333333333</v>
      </c>
      <c r="AF82" s="1">
        <f>K82/(H82-L82-P82)</f>
        <v>0.005415162454873646</v>
      </c>
      <c r="AG82" s="1">
        <f>(Q82+R82)/(I82+O82-L82)</f>
        <v>0.10416666666666667</v>
      </c>
    </row>
    <row r="83" spans="1:33" ht="12.75">
      <c r="A83" t="s">
        <v>171</v>
      </c>
      <c r="B83" t="s">
        <v>163</v>
      </c>
      <c r="C83" s="1">
        <v>1.03</v>
      </c>
      <c r="D83">
        <v>33</v>
      </c>
      <c r="E83" t="s">
        <v>35</v>
      </c>
      <c r="F83">
        <v>0.89</v>
      </c>
      <c r="G83">
        <v>107</v>
      </c>
      <c r="H83">
        <v>338</v>
      </c>
      <c r="I83">
        <v>91</v>
      </c>
      <c r="J83">
        <v>24</v>
      </c>
      <c r="K83">
        <v>0</v>
      </c>
      <c r="L83">
        <v>6</v>
      </c>
      <c r="M83">
        <v>46</v>
      </c>
      <c r="N83">
        <v>36</v>
      </c>
      <c r="O83">
        <v>47</v>
      </c>
      <c r="P83">
        <v>61</v>
      </c>
      <c r="Q83">
        <v>0</v>
      </c>
      <c r="R83">
        <v>2</v>
      </c>
      <c r="S83">
        <f>H83+O83</f>
        <v>385</v>
      </c>
      <c r="T83" s="2">
        <f>I83/H83/(C83^0.438)</f>
        <v>0.2657675712831469</v>
      </c>
      <c r="U83" s="2">
        <f>(I83+O83)/(H83+O83)/(C83^0.438)</f>
        <v>0.3538308147547054</v>
      </c>
      <c r="V83" s="2">
        <f>(I83+J83+2*K83+3*L83)/H83/(C83^0.438)</f>
        <v>0.3884295272599839</v>
      </c>
      <c r="W83" s="3">
        <f>((1.5*I83+J83+2*K83+3*L83+O83+0.7*Q83-R83-0.3*(H83-I83))*0.322)/C83</f>
        <v>46.705631067961164</v>
      </c>
      <c r="X83" s="3">
        <f>(Z83-5.01*0.73)*(H83-I83+R83)/25.5</f>
        <v>10.99317224443175</v>
      </c>
      <c r="Y83" s="3">
        <f>(Z83-5.01*0.73*F83)*(H83-I83+R83)/25.5</f>
        <v>14.921542715019985</v>
      </c>
      <c r="Z83" s="1">
        <f>W83*25.5/(H83-I83+R83)</f>
        <v>4.783106796116504</v>
      </c>
      <c r="AA83" s="2">
        <f>V83-T83+(U83-T83)/(1-U83)</f>
        <v>0.258947073686572</v>
      </c>
      <c r="AB83" s="3">
        <f>50+4.25*((AD83-0.686)/(0.686*0.19)+(AE83-0.335)/(0.2*0.335)+(AF83-0.0066)/(0.0066*0.89)+(AG83-0.07)/(0.07*0.91))</f>
        <v>28.037942964914972</v>
      </c>
      <c r="AC83" s="3">
        <f>(Z83-5.01*F83)*(H83-I83+R83)/25.5</f>
        <v>3.165784009137632</v>
      </c>
      <c r="AD83" s="1">
        <f>(Q83+3)/(Q83+R83+7)</f>
        <v>0.3333333333333333</v>
      </c>
      <c r="AE83" s="1">
        <f>(M83-L83)/(I83+O83-L83)</f>
        <v>0.30303030303030304</v>
      </c>
      <c r="AF83" s="1">
        <f>K83/(H83-L83-P83)</f>
        <v>0</v>
      </c>
      <c r="AG83" s="1">
        <f>(Q83+R83)/(I83+O83-L83)</f>
        <v>0.015151515151515152</v>
      </c>
    </row>
    <row r="84" spans="1:33" ht="12.75">
      <c r="A84" t="s">
        <v>104</v>
      </c>
      <c r="B84" t="s">
        <v>103</v>
      </c>
      <c r="C84" s="1">
        <v>1.02</v>
      </c>
      <c r="D84">
        <v>25</v>
      </c>
      <c r="E84" t="s">
        <v>33</v>
      </c>
      <c r="F84">
        <v>0.93</v>
      </c>
      <c r="G84">
        <v>114</v>
      </c>
      <c r="H84">
        <v>339</v>
      </c>
      <c r="I84">
        <v>89</v>
      </c>
      <c r="J84">
        <v>22</v>
      </c>
      <c r="K84">
        <v>1</v>
      </c>
      <c r="L84">
        <v>12</v>
      </c>
      <c r="M84">
        <v>49</v>
      </c>
      <c r="N84">
        <v>45</v>
      </c>
      <c r="O84">
        <v>37</v>
      </c>
      <c r="P84">
        <v>74</v>
      </c>
      <c r="Q84">
        <v>5</v>
      </c>
      <c r="R84">
        <v>5</v>
      </c>
      <c r="S84">
        <f>H84+O84</f>
        <v>376</v>
      </c>
      <c r="T84" s="2">
        <f>I84/H84/(C84^0.438)</f>
        <v>0.2602695931598638</v>
      </c>
      <c r="U84" s="2">
        <f>(I84+O84)/(H84+O84)/(C84^0.438)</f>
        <v>0.3322123895000725</v>
      </c>
      <c r="V84" s="2">
        <f>(I84+J84+2*K84+3*L84)/H84/(C84^0.438)</f>
        <v>0.43573224023392937</v>
      </c>
      <c r="W84" s="3">
        <f>((1.5*I84+J84+2*K84+3*L84+O84+0.7*Q84-R84-0.3*(H84-I84))*0.322)/C84</f>
        <v>48.615686274509805</v>
      </c>
      <c r="X84" s="3">
        <f>(Z84-5.01*0.73)*(H84-I84+R84)/25.5</f>
        <v>12.042686274509805</v>
      </c>
      <c r="Y84" s="3">
        <f>(Z84-5.01*0.73*F84)*(H84-I84+R84)/25.5</f>
        <v>14.602796274509805</v>
      </c>
      <c r="Z84" s="1">
        <f>W84*25.5/(H84-I84+R84)</f>
        <v>4.86156862745098</v>
      </c>
      <c r="AA84" s="2">
        <f>V84-T84+(U84-T84)/(1-U84)</f>
        <v>0.2831956975365471</v>
      </c>
      <c r="AB84" s="3">
        <f>50+4.25*((AD84-0.686)/(0.686*0.19)+(AE84-0.335)/(0.2*0.335)+(AF84-0.0066)/(0.0066*0.89)+(AG84-0.07)/(0.07*0.91))</f>
        <v>41.58063783550823</v>
      </c>
      <c r="AC84" s="3">
        <f>(Z84-5.01*F84)*(H84-I84+R84)/25.5</f>
        <v>2.0226862745098018</v>
      </c>
      <c r="AD84" s="1">
        <f>(Q84+3)/(Q84+R84+7)</f>
        <v>0.47058823529411764</v>
      </c>
      <c r="AE84" s="1">
        <f>(M84-L84)/(I84+O84-L84)</f>
        <v>0.32456140350877194</v>
      </c>
      <c r="AF84" s="1">
        <f>K84/(H84-L84-P84)</f>
        <v>0.003952569169960474</v>
      </c>
      <c r="AG84" s="1">
        <f>(Q84+R84)/(I84+O84-L84)</f>
        <v>0.08771929824561403</v>
      </c>
    </row>
    <row r="85" spans="1:33" ht="12.75">
      <c r="A85" t="s">
        <v>90</v>
      </c>
      <c r="B85" t="s">
        <v>81</v>
      </c>
      <c r="C85">
        <v>0.97</v>
      </c>
      <c r="D85">
        <v>32</v>
      </c>
      <c r="E85" t="s">
        <v>31</v>
      </c>
      <c r="F85">
        <v>1.12</v>
      </c>
      <c r="G85">
        <v>121</v>
      </c>
      <c r="H85">
        <v>448</v>
      </c>
      <c r="I85">
        <v>121</v>
      </c>
      <c r="J85">
        <v>21</v>
      </c>
      <c r="K85">
        <v>2</v>
      </c>
      <c r="L85">
        <v>19</v>
      </c>
      <c r="M85">
        <v>76</v>
      </c>
      <c r="N85">
        <v>67</v>
      </c>
      <c r="O85">
        <v>39</v>
      </c>
      <c r="P85">
        <v>77</v>
      </c>
      <c r="Q85">
        <v>1</v>
      </c>
      <c r="R85">
        <v>2</v>
      </c>
      <c r="S85">
        <f>H85+O85</f>
        <v>487</v>
      </c>
      <c r="T85" s="2">
        <f>I85/H85/(C85^0.438)</f>
        <v>0.27371672604313596</v>
      </c>
      <c r="U85" s="2">
        <f>(I85+O85)/(H85+O85)/(C85^0.438)</f>
        <v>0.33295458656934823</v>
      </c>
      <c r="V85" s="2">
        <f>(I85+J85+2*K85+3*L85)/H85/(C85^0.438)</f>
        <v>0.45921070567567435</v>
      </c>
      <c r="W85" s="3">
        <f>((1.5*I85+J85+2*K85+3*L85+O85+0.7*Q85-R85-0.3*(H85-I85))*0.322)/C85</f>
        <v>67.42082474226805</v>
      </c>
      <c r="X85" s="3">
        <f>(Z85-5.01*0.73)*(H85-I85+R85)/25.5</f>
        <v>20.23448356579746</v>
      </c>
      <c r="Y85" s="3">
        <f>(Z85-5.01*0.73*F85)*(H85-I85+R85)/25.5</f>
        <v>14.572122624620988</v>
      </c>
      <c r="Z85" s="1">
        <f>W85*25.5/(H85-I85+R85)</f>
        <v>5.225626233823207</v>
      </c>
      <c r="AA85" s="2">
        <f>V85-T85+(U85-T85)/(1-U85)</f>
        <v>0.2743003177520806</v>
      </c>
      <c r="AB85" s="3">
        <f>50+4.25*((AD85-0.686)/(0.686*0.19)+(AE85-0.335)/(0.2*0.335)+(AF85-0.0066)/(0.0066*0.89)+(AG85-0.07)/(0.07*0.91))</f>
        <v>41.152345055201565</v>
      </c>
      <c r="AC85" s="3">
        <f>(Z85-5.01*F85)*(H85-I85+R85)/25.5</f>
        <v>-4.974657610673134</v>
      </c>
      <c r="AD85" s="1">
        <f>(Q85+3)/(Q85+R85+7)</f>
        <v>0.4</v>
      </c>
      <c r="AE85" s="1">
        <f>(M85-L85)/(I85+O85-L85)</f>
        <v>0.40425531914893614</v>
      </c>
      <c r="AF85" s="1">
        <f>K85/(H85-L85-P85)</f>
        <v>0.005681818181818182</v>
      </c>
      <c r="AG85" s="1">
        <f>(Q85+R85)/(I85+O85-L85)</f>
        <v>0.02127659574468085</v>
      </c>
    </row>
    <row r="86" spans="1:33" ht="12.75">
      <c r="A86" t="s">
        <v>47</v>
      </c>
      <c r="B86" t="s">
        <v>37</v>
      </c>
      <c r="C86">
        <v>0.97</v>
      </c>
      <c r="D86">
        <v>40</v>
      </c>
      <c r="E86" t="s">
        <v>29</v>
      </c>
      <c r="F86">
        <v>1.12</v>
      </c>
      <c r="G86">
        <v>100</v>
      </c>
      <c r="H86">
        <v>343</v>
      </c>
      <c r="I86">
        <v>106</v>
      </c>
      <c r="J86">
        <v>12</v>
      </c>
      <c r="K86">
        <v>1</v>
      </c>
      <c r="L86">
        <v>8</v>
      </c>
      <c r="M86">
        <v>49</v>
      </c>
      <c r="N86">
        <v>50</v>
      </c>
      <c r="O86">
        <v>30</v>
      </c>
      <c r="P86">
        <v>46</v>
      </c>
      <c r="Q86">
        <v>2</v>
      </c>
      <c r="R86">
        <v>0</v>
      </c>
      <c r="S86">
        <f>H86+O86</f>
        <v>373</v>
      </c>
      <c r="T86" s="2">
        <f>I86/H86/(C86^0.438)</f>
        <v>0.3131884414701694</v>
      </c>
      <c r="U86" s="2">
        <f>(I86+O86)/(H86+O86)/(C86^0.438)</f>
        <v>0.3695081799205944</v>
      </c>
      <c r="V86" s="2">
        <f>(I86+J86+2*K86+3*L86)/H86/(C86^0.438)</f>
        <v>0.42546354312928675</v>
      </c>
      <c r="W86" s="3">
        <f>((1.5*I86+J86+2*K86+3*L86+O86+0.7*Q86-R86-0.3*(H86-I86))*0.322)/C86</f>
        <v>52.21711340206186</v>
      </c>
      <c r="X86" s="3">
        <f>(Z86-5.01*0.73)*(H86-I86+R86)/25.5</f>
        <v>18.225736931473627</v>
      </c>
      <c r="Y86" s="3">
        <f>(Z86-5.01*0.73*F86)*(H86-I86+R86)/25.5</f>
        <v>14.14677175500304</v>
      </c>
      <c r="Z86" s="1">
        <f>W86*25.5/(H86-I86+R86)</f>
        <v>5.618297011614251</v>
      </c>
      <c r="AA86" s="2">
        <f>V86-T86+(U86-T86)/(1-U86)</f>
        <v>0.20160177752833325</v>
      </c>
      <c r="AB86" s="3">
        <f>50+4.25*((AD86-0.686)/(0.686*0.19)+(AE86-0.335)/(0.2*0.335)+(AF86-0.0066)/(0.0066*0.89)+(AG86-0.07)/(0.07*0.91))</f>
        <v>38.915353381355004</v>
      </c>
      <c r="AC86" s="3">
        <f>(Z86-5.01*F86)*(H86-I86+R86)/25.5</f>
        <v>0.06596046088538982</v>
      </c>
      <c r="AD86" s="1">
        <f>(Q86+3)/(Q86+R86+7)</f>
        <v>0.5555555555555556</v>
      </c>
      <c r="AE86" s="1">
        <f>(M86-L86)/(I86+O86-L86)</f>
        <v>0.3203125</v>
      </c>
      <c r="AF86" s="1">
        <f>K86/(H86-L86-P86)</f>
        <v>0.0034602076124567475</v>
      </c>
      <c r="AG86" s="1">
        <f>(Q86+R86)/(I86+O86-L86)</f>
        <v>0.015625</v>
      </c>
    </row>
    <row r="87" spans="1:33" ht="12.75">
      <c r="A87" t="s">
        <v>110</v>
      </c>
      <c r="B87" t="s">
        <v>103</v>
      </c>
      <c r="C87" s="1">
        <v>1.02</v>
      </c>
      <c r="D87">
        <v>23</v>
      </c>
      <c r="E87" t="s">
        <v>111</v>
      </c>
      <c r="F87">
        <v>1.19</v>
      </c>
      <c r="G87">
        <v>74</v>
      </c>
      <c r="H87">
        <v>280</v>
      </c>
      <c r="I87">
        <v>76</v>
      </c>
      <c r="J87">
        <v>17</v>
      </c>
      <c r="K87">
        <v>0</v>
      </c>
      <c r="L87">
        <v>19</v>
      </c>
      <c r="M87">
        <v>39</v>
      </c>
      <c r="N87">
        <v>58</v>
      </c>
      <c r="O87">
        <v>28</v>
      </c>
      <c r="P87">
        <v>54</v>
      </c>
      <c r="Q87">
        <v>0</v>
      </c>
      <c r="R87">
        <v>0</v>
      </c>
      <c r="S87">
        <f>H87+O87</f>
        <v>308</v>
      </c>
      <c r="T87" s="2">
        <f>I87/H87/(C87^0.438)</f>
        <v>0.26908450233429904</v>
      </c>
      <c r="U87" s="2">
        <f>(I87+O87)/(H87+O87)/(C87^0.438)</f>
        <v>0.33474627084649644</v>
      </c>
      <c r="V87" s="2">
        <f>(I87+J87+2*K87+3*L87)/H87/(C87^0.438)</f>
        <v>0.5310878335545376</v>
      </c>
      <c r="W87" s="3">
        <f>((1.5*I87+J87+2*K87+3*L87+O87+0.7*Q87-R87-0.3*(H87-I87))*0.322)/C87</f>
        <v>48.86823529411765</v>
      </c>
      <c r="X87" s="3">
        <f>(Z87-5.01*0.73)*(H87-I87+R87)/25.5</f>
        <v>19.609835294117655</v>
      </c>
      <c r="Y87" s="3">
        <f>(Z87-5.01*0.73*F87)*(H87-I87+R87)/25.5</f>
        <v>14.050739294117655</v>
      </c>
      <c r="Z87" s="1">
        <f>W87*25.5/(H87-I87+R87)</f>
        <v>6.108529411764707</v>
      </c>
      <c r="AA87" s="2">
        <f>V87-T87+(U87-T87)/(1-U87)</f>
        <v>0.36070517329145574</v>
      </c>
      <c r="AB87" s="3">
        <f>50+4.25*((AD87-0.686)/(0.686*0.19)+(AE87-0.335)/(0.2*0.335)+(AF87-0.0066)/(0.0066*0.89)+(AG87-0.07)/(0.07*0.91))</f>
        <v>25.835781986854453</v>
      </c>
      <c r="AC87" s="3">
        <f>(Z87-5.01*F87)*(H87-I87+R87)/25.5</f>
        <v>1.1730352941176605</v>
      </c>
      <c r="AD87" s="1">
        <f>(Q87+3)/(Q87+R87+7)</f>
        <v>0.42857142857142855</v>
      </c>
      <c r="AE87" s="1">
        <f>(M87-L87)/(I87+O87-L87)</f>
        <v>0.23529411764705882</v>
      </c>
      <c r="AF87" s="1">
        <f>K87/(H87-L87-P87)</f>
        <v>0</v>
      </c>
      <c r="AG87" s="1">
        <f>(Q87+R87)/(I87+O87-L87)</f>
        <v>0</v>
      </c>
    </row>
    <row r="88" spans="1:33" ht="12.75">
      <c r="A88" t="s">
        <v>91</v>
      </c>
      <c r="B88" t="s">
        <v>81</v>
      </c>
      <c r="C88">
        <v>0.97</v>
      </c>
      <c r="D88">
        <v>31</v>
      </c>
      <c r="E88" t="s">
        <v>44</v>
      </c>
      <c r="F88">
        <v>1.19</v>
      </c>
      <c r="G88">
        <v>104</v>
      </c>
      <c r="H88">
        <v>389</v>
      </c>
      <c r="I88">
        <v>106</v>
      </c>
      <c r="J88">
        <v>23</v>
      </c>
      <c r="K88">
        <v>2</v>
      </c>
      <c r="L88">
        <v>18</v>
      </c>
      <c r="M88">
        <v>72</v>
      </c>
      <c r="N88">
        <v>60</v>
      </c>
      <c r="O88">
        <v>33</v>
      </c>
      <c r="P88">
        <v>71</v>
      </c>
      <c r="Q88">
        <v>0</v>
      </c>
      <c r="R88">
        <v>1</v>
      </c>
      <c r="S88">
        <f>H88+O88</f>
        <v>422</v>
      </c>
      <c r="T88" s="2">
        <f>I88/H88/(C88^0.438)</f>
        <v>0.2761533044325658</v>
      </c>
      <c r="U88" s="2">
        <f>(I88+O88)/(H88+O88)/(C88^0.438)</f>
        <v>0.3338076840734433</v>
      </c>
      <c r="V88" s="2">
        <f>(I88+J88+2*K88+3*L88)/H88/(C88^0.438)</f>
        <v>0.48717611253669624</v>
      </c>
      <c r="W88" s="3">
        <f>((1.5*I88+J88+2*K88+3*L88+O88+0.7*Q88-R88-0.3*(H88-I88))*0.322)/C88</f>
        <v>62.10948453608248</v>
      </c>
      <c r="X88" s="3">
        <f>(Z88-5.01*0.73)*(H88-I88+R88)/25.5</f>
        <v>21.377202183141314</v>
      </c>
      <c r="Y88" s="3">
        <f>(Z88-5.01*0.73*F88)*(H88-I88+R88)/25.5</f>
        <v>13.638068536082491</v>
      </c>
      <c r="Z88" s="1">
        <f>W88*25.5/(H88-I88+R88)</f>
        <v>5.576731886162336</v>
      </c>
      <c r="AA88" s="2">
        <f>V88-T88+(U88-T88)/(1-U88)</f>
        <v>0.2975659552743141</v>
      </c>
      <c r="AB88" s="3">
        <f>50+4.25*((AD88-0.686)/(0.686*0.19)+(AE88-0.335)/(0.2*0.335)+(AF88-0.0066)/(0.0066*0.89)+(AG88-0.07)/(0.07*0.91))</f>
        <v>42.847385386741266</v>
      </c>
      <c r="AC88" s="3">
        <f>(Z88-5.01*F88)*(H88-I88+R88)/25.5</f>
        <v>-4.289715463917502</v>
      </c>
      <c r="AD88" s="1">
        <f>(Q88+3)/(Q88+R88+7)</f>
        <v>0.375</v>
      </c>
      <c r="AE88" s="1">
        <f>(M88-L88)/(I88+O88-L88)</f>
        <v>0.4462809917355372</v>
      </c>
      <c r="AF88" s="1">
        <f>K88/(H88-L88-P88)</f>
        <v>0.006666666666666667</v>
      </c>
      <c r="AG88" s="1">
        <f>(Q88+R88)/(I88+O88-L88)</f>
        <v>0.008264462809917356</v>
      </c>
    </row>
    <row r="89" spans="1:33" ht="12.75">
      <c r="A89" t="s">
        <v>106</v>
      </c>
      <c r="B89" t="s">
        <v>103</v>
      </c>
      <c r="C89" s="1">
        <v>1.02</v>
      </c>
      <c r="D89">
        <v>26</v>
      </c>
      <c r="E89" t="s">
        <v>23</v>
      </c>
      <c r="F89">
        <v>0.86</v>
      </c>
      <c r="G89">
        <v>145</v>
      </c>
      <c r="H89">
        <v>576</v>
      </c>
      <c r="I89">
        <v>158</v>
      </c>
      <c r="J89">
        <v>31</v>
      </c>
      <c r="K89">
        <v>4</v>
      </c>
      <c r="L89">
        <v>8</v>
      </c>
      <c r="M89">
        <v>84</v>
      </c>
      <c r="N89">
        <v>46</v>
      </c>
      <c r="O89">
        <v>30</v>
      </c>
      <c r="P89">
        <v>64</v>
      </c>
      <c r="Q89">
        <v>10</v>
      </c>
      <c r="R89">
        <v>5</v>
      </c>
      <c r="S89">
        <f>H89+O89</f>
        <v>606</v>
      </c>
      <c r="T89" s="2">
        <f>I89/H89/(C89^0.438)</f>
        <v>0.27193664069968454</v>
      </c>
      <c r="U89" s="2">
        <f>(I89+O89)/(H89+O89)/(C89^0.438)</f>
        <v>0.3075518543268521</v>
      </c>
      <c r="V89" s="2">
        <f>(I89+J89+2*K89+3*L89)/H89/(C89^0.438)</f>
        <v>0.380367073383736</v>
      </c>
      <c r="W89" s="3">
        <f>((1.5*I89+J89+2*K89+3*L89+O89+0.7*Q89-R89-0.3*(H89-I89))*0.322)/C89</f>
        <v>65.2207843137255</v>
      </c>
      <c r="X89" s="3">
        <f>(Z89-5.01*0.73)*(H89-I89+R89)/25.5</f>
        <v>4.552631372549038</v>
      </c>
      <c r="Y89" s="3">
        <f>(Z89-5.01*0.73*F89)*(H89-I89+R89)/25.5</f>
        <v>13.046172784313741</v>
      </c>
      <c r="Z89" s="1">
        <f>W89*25.5/(H89-I89+R89)</f>
        <v>3.9317494089834524</v>
      </c>
      <c r="AA89" s="2">
        <f>V89-T89+(U89-T89)/(1-U89)</f>
        <v>0.15986419541374297</v>
      </c>
      <c r="AB89" s="3">
        <f>50+4.25*((AD89-0.686)/(0.686*0.19)+(AE89-0.335)/(0.2*0.335)+(AF89-0.0066)/(0.0066*0.89)+(AG89-0.07)/(0.07*0.91))</f>
        <v>54.288707716595596</v>
      </c>
      <c r="AC89" s="3">
        <f>(Z89-5.01*F89)*(H89-I89+R89)/25.5</f>
        <v>-6.251286274509779</v>
      </c>
      <c r="AD89" s="1">
        <f>(Q89+3)/(Q89+R89+7)</f>
        <v>0.5909090909090909</v>
      </c>
      <c r="AE89" s="1">
        <f>(M89-L89)/(I89+O89-L89)</f>
        <v>0.4222222222222222</v>
      </c>
      <c r="AF89" s="1">
        <f>K89/(H89-L89-P89)</f>
        <v>0.007936507936507936</v>
      </c>
      <c r="AG89" s="1">
        <f>(Q89+R89)/(I89+O89-L89)</f>
        <v>0.08333333333333333</v>
      </c>
    </row>
    <row r="90" spans="1:33" ht="12.75">
      <c r="A90" t="s">
        <v>114</v>
      </c>
      <c r="B90" t="s">
        <v>115</v>
      </c>
      <c r="C90" s="1">
        <v>1.01</v>
      </c>
      <c r="D90">
        <v>30</v>
      </c>
      <c r="E90" t="s">
        <v>33</v>
      </c>
      <c r="F90">
        <v>0.93</v>
      </c>
      <c r="G90">
        <v>122</v>
      </c>
      <c r="H90">
        <v>360</v>
      </c>
      <c r="I90">
        <v>105</v>
      </c>
      <c r="J90">
        <v>17</v>
      </c>
      <c r="K90">
        <v>5</v>
      </c>
      <c r="L90">
        <v>6</v>
      </c>
      <c r="M90">
        <v>48</v>
      </c>
      <c r="N90">
        <v>42</v>
      </c>
      <c r="O90">
        <v>18</v>
      </c>
      <c r="P90">
        <v>49</v>
      </c>
      <c r="Q90">
        <v>11</v>
      </c>
      <c r="R90">
        <v>3</v>
      </c>
      <c r="S90">
        <f>H90+O90</f>
        <v>378</v>
      </c>
      <c r="T90" s="2">
        <f>I90/H90/(C90^0.438)</f>
        <v>0.2903982778823374</v>
      </c>
      <c r="U90" s="2">
        <f>(I90+O90)/(H90+O90)/(C90^0.438)</f>
        <v>0.32398175219526076</v>
      </c>
      <c r="V90" s="2">
        <f>(I90+J90+2*K90+3*L90)/H90/(C90^0.438)</f>
        <v>0.41485468268905346</v>
      </c>
      <c r="W90" s="3">
        <f>((1.5*I90+J90+2*K90+3*L90+O90+0.7*Q90-R90-0.3*(H90-I90))*0.322)/C90</f>
        <v>47.40732673267327</v>
      </c>
      <c r="X90" s="3">
        <f>(Z90-5.01*0.73)*(H90-I90+R90)/25.5</f>
        <v>10.404056144437975</v>
      </c>
      <c r="Y90" s="3">
        <f>(Z90-5.01*0.73*F90)*(H90-I90+R90)/25.5</f>
        <v>12.994285085614445</v>
      </c>
      <c r="Z90" s="1">
        <f>W90*25.5/(H90-I90+R90)</f>
        <v>4.685607874740962</v>
      </c>
      <c r="AA90" s="2">
        <f>V90-T90+(U90-T90)/(1-U90)</f>
        <v>0.17413475952861934</v>
      </c>
      <c r="AB90" s="3">
        <f>50+4.25*((AD90-0.686)/(0.686*0.19)+(AE90-0.335)/(0.2*0.335)+(AF90-0.0066)/(0.0066*0.89)+(AG90-0.07)/(0.07*0.91))</f>
        <v>61.28932305677531</v>
      </c>
      <c r="AC90" s="3">
        <f>(Z90-5.01*F90)*(H90-I90+R90)/25.5</f>
        <v>0.26617379149679615</v>
      </c>
      <c r="AD90" s="1">
        <f>(Q90+3)/(Q90+R90+7)</f>
        <v>0.6666666666666666</v>
      </c>
      <c r="AE90" s="1">
        <f>(M90-L90)/(I90+O90-L90)</f>
        <v>0.358974358974359</v>
      </c>
      <c r="AF90" s="1">
        <f>K90/(H90-L90-P90)</f>
        <v>0.01639344262295082</v>
      </c>
      <c r="AG90" s="1">
        <f>(Q90+R90)/(I90+O90-L90)</f>
        <v>0.11965811965811966</v>
      </c>
    </row>
    <row r="91" spans="1:33" ht="12.75">
      <c r="A91" t="s">
        <v>46</v>
      </c>
      <c r="B91" t="s">
        <v>50</v>
      </c>
      <c r="C91">
        <v>1.02</v>
      </c>
      <c r="D91">
        <v>32</v>
      </c>
      <c r="E91" t="s">
        <v>20</v>
      </c>
      <c r="F91">
        <v>1.02</v>
      </c>
      <c r="G91">
        <v>113</v>
      </c>
      <c r="H91">
        <v>319</v>
      </c>
      <c r="I91">
        <v>81</v>
      </c>
      <c r="J91">
        <v>14</v>
      </c>
      <c r="K91">
        <v>7</v>
      </c>
      <c r="L91">
        <v>4</v>
      </c>
      <c r="M91">
        <v>64</v>
      </c>
      <c r="N91">
        <v>35</v>
      </c>
      <c r="O91">
        <v>38</v>
      </c>
      <c r="P91">
        <v>48</v>
      </c>
      <c r="Q91">
        <v>38</v>
      </c>
      <c r="R91">
        <v>3</v>
      </c>
      <c r="S91">
        <f>H91+O91</f>
        <v>357</v>
      </c>
      <c r="T91" s="2">
        <f>I91/H91/(C91^0.438)</f>
        <v>0.251725643991994</v>
      </c>
      <c r="U91" s="2">
        <f>(I91+O91)/(H91+O91)/(C91^0.438)</f>
        <v>0.33045465198949003</v>
      </c>
      <c r="V91" s="2">
        <f>(I91+J91+2*K91+3*L91)/H91/(C91^0.438)</f>
        <v>0.3760346039880404</v>
      </c>
      <c r="W91" s="3">
        <f>((1.5*I91+J91+2*K91+3*L91+O91+0.7*Q91-R91-0.3*(H91-I91))*0.322)/C91</f>
        <v>47.889607843137256</v>
      </c>
      <c r="X91" s="3">
        <f>(Z91-5.01*0.73)*(H91-I91+R91)/25.5</f>
        <v>13.324537254901964</v>
      </c>
      <c r="Y91" s="3">
        <f>(Z91-5.01*0.73*F91)*(H91-I91+R91)/25.5</f>
        <v>12.633235843137257</v>
      </c>
      <c r="Z91" s="1">
        <f>W91*25.5/(H91-I91+R91)</f>
        <v>5.067157676348548</v>
      </c>
      <c r="AA91" s="2">
        <f>V91-T91+(U91-T91)/(1-U91)</f>
        <v>0.24189473403126563</v>
      </c>
      <c r="AB91" s="3">
        <f>50+4.25*((AD91-0.686)/(0.686*0.19)+(AE91-0.335)/(0.2*0.335)+(AF91-0.0066)/(0.0066*0.89)+(AG91-0.07)/(0.07*0.91))</f>
        <v>100.63885281749958</v>
      </c>
      <c r="AC91" s="3">
        <f>(Z91-5.01*F91)*(H91-I91+R91)/25.5</f>
        <v>-0.40679215686274345</v>
      </c>
      <c r="AD91" s="1">
        <f>(Q91+3)/(Q91+R91+7)</f>
        <v>0.8541666666666666</v>
      </c>
      <c r="AE91" s="1">
        <f>(M91-L91)/(I91+O91-L91)</f>
        <v>0.5217391304347826</v>
      </c>
      <c r="AF91" s="1">
        <f>K91/(H91-L91-P91)</f>
        <v>0.026217228464419477</v>
      </c>
      <c r="AG91" s="1">
        <f>(Q91+R91)/(I91+O91-L91)</f>
        <v>0.3565217391304348</v>
      </c>
    </row>
    <row r="92" spans="1:33" ht="12.75">
      <c r="A92" t="s">
        <v>82</v>
      </c>
      <c r="B92" t="s">
        <v>81</v>
      </c>
      <c r="C92">
        <v>0.97</v>
      </c>
      <c r="D92">
        <v>34</v>
      </c>
      <c r="E92" t="s">
        <v>29</v>
      </c>
      <c r="F92">
        <v>1.12</v>
      </c>
      <c r="G92">
        <v>131</v>
      </c>
      <c r="H92">
        <v>448</v>
      </c>
      <c r="I92">
        <v>110</v>
      </c>
      <c r="J92">
        <v>24</v>
      </c>
      <c r="K92">
        <v>2</v>
      </c>
      <c r="L92">
        <v>12</v>
      </c>
      <c r="M92">
        <v>63</v>
      </c>
      <c r="N92">
        <v>64</v>
      </c>
      <c r="O92">
        <v>70</v>
      </c>
      <c r="P92">
        <v>84</v>
      </c>
      <c r="Q92">
        <v>5</v>
      </c>
      <c r="R92">
        <v>2</v>
      </c>
      <c r="S92">
        <f>H92+O92</f>
        <v>518</v>
      </c>
      <c r="T92" s="2">
        <f>I92/H92/(C92^0.438)</f>
        <v>0.24883338731194177</v>
      </c>
      <c r="U92" s="2">
        <f>(I92+O92)/(H92+O92)/(C92^0.438)</f>
        <v>0.35215732454957854</v>
      </c>
      <c r="V92" s="2">
        <f>(I92+J92+2*K92+3*L92)/H92/(C92^0.438)</f>
        <v>0.39360917629343517</v>
      </c>
      <c r="W92" s="3">
        <f>((1.5*I92+J92+2*K92+3*L92+O92+0.7*Q92-R92-0.3*(H92-I92))*0.322)/C92</f>
        <v>66.09298969072165</v>
      </c>
      <c r="X92" s="3">
        <f>(Z92-5.01*0.73)*(H92-I92+R92)/25.5</f>
        <v>17.328989690721652</v>
      </c>
      <c r="Y92" s="3">
        <f>(Z92-5.01*0.73*F92)*(H92-I92+R92)/25.5</f>
        <v>11.477309690721652</v>
      </c>
      <c r="Z92" s="1">
        <f>W92*25.5/(H92-I92+R92)</f>
        <v>4.956974226804124</v>
      </c>
      <c r="AA92" s="2">
        <f>V92-T92+(U92-T92)/(1-U92)</f>
        <v>0.30426503097346225</v>
      </c>
      <c r="AB92" s="3">
        <f>50+4.25*((AD92-0.686)/(0.686*0.19)+(AE92-0.335)/(0.2*0.335)+(AF92-0.0066)/(0.0066*0.89)+(AG92-0.07)/(0.07*0.91))</f>
        <v>41.71586158995039</v>
      </c>
      <c r="AC92" s="3">
        <f>(Z92-5.01*F92)*(H92-I92+R92)/25.5</f>
        <v>-8.723010309278354</v>
      </c>
      <c r="AD92" s="1">
        <f>(Q92+3)/(Q92+R92+7)</f>
        <v>0.5714285714285714</v>
      </c>
      <c r="AE92" s="1">
        <f>(M92-L92)/(I92+O92-L92)</f>
        <v>0.30357142857142855</v>
      </c>
      <c r="AF92" s="1">
        <f>K92/(H92-L92-P92)</f>
        <v>0.005681818181818182</v>
      </c>
      <c r="AG92" s="1">
        <f>(Q92+R92)/(I92+O92-L92)</f>
        <v>0.041666666666666664</v>
      </c>
    </row>
    <row r="93" spans="1:33" ht="12.75">
      <c r="A93" t="s">
        <v>22</v>
      </c>
      <c r="B93" t="s">
        <v>19</v>
      </c>
      <c r="C93">
        <v>0.99</v>
      </c>
      <c r="D93">
        <v>29</v>
      </c>
      <c r="E93" t="s">
        <v>23</v>
      </c>
      <c r="F93">
        <v>0.86</v>
      </c>
      <c r="G93">
        <v>142</v>
      </c>
      <c r="H93">
        <v>566</v>
      </c>
      <c r="I93">
        <v>156</v>
      </c>
      <c r="J93">
        <v>24</v>
      </c>
      <c r="K93">
        <v>1</v>
      </c>
      <c r="L93">
        <v>2</v>
      </c>
      <c r="M93">
        <v>92</v>
      </c>
      <c r="N93">
        <v>35</v>
      </c>
      <c r="O93">
        <v>42</v>
      </c>
      <c r="P93">
        <v>49</v>
      </c>
      <c r="Q93">
        <v>16</v>
      </c>
      <c r="R93">
        <v>5</v>
      </c>
      <c r="S93">
        <f>H93+O93</f>
        <v>608</v>
      </c>
      <c r="T93" s="2">
        <f>I93/H93/(C93^0.438)</f>
        <v>0.27683433401762664</v>
      </c>
      <c r="U93" s="2">
        <f>(I93+O93)/(H93+O93)/(C93^0.438)</f>
        <v>0.3270946160666264</v>
      </c>
      <c r="V93" s="2">
        <f>(I93+J93+2*K93+3*L93)/H93/(C93^0.438)</f>
        <v>0.33362086407252434</v>
      </c>
      <c r="W93" s="3">
        <f>((1.5*I93+J93+2*K93+3*L93+O93+0.7*Q93-R93-0.3*(H93-I93))*0.322)/C93</f>
        <v>62.18828282828282</v>
      </c>
      <c r="X93" s="3">
        <f>(Z93-5.01*0.73)*(H93-I93+R93)/25.5</f>
        <v>2.6675181224004785</v>
      </c>
      <c r="Y93" s="3">
        <f>(Z93-5.01*0.73*F93)*(H93-I93+R93)/25.5</f>
        <v>11.000425181224008</v>
      </c>
      <c r="Z93" s="1">
        <f>W93*25.5/(H93-I93+R93)</f>
        <v>3.8212077400511135</v>
      </c>
      <c r="AA93" s="2">
        <f>V93-T93+(U93-T93)/(1-U93)</f>
        <v>0.13147798482556744</v>
      </c>
      <c r="AB93" s="3">
        <f>50+4.25*((AD93-0.686)/(0.686*0.19)+(AE93-0.335)/(0.2*0.335)+(AF93-0.0066)/(0.0066*0.89)+(AG93-0.07)/(0.07*0.91))</f>
        <v>56.742859737978385</v>
      </c>
      <c r="AC93" s="3">
        <f>(Z93-5.01*F93)*(H93-I93+R93)/25.5</f>
        <v>-7.932070112893632</v>
      </c>
      <c r="AD93" s="1">
        <f>(Q93+3)/(Q93+R93+7)</f>
        <v>0.6785714285714286</v>
      </c>
      <c r="AE93" s="1">
        <f>(M93-L93)/(I93+O93-L93)</f>
        <v>0.45918367346938777</v>
      </c>
      <c r="AF93" s="1">
        <f>K93/(H93-L93-P93)</f>
        <v>0.001941747572815534</v>
      </c>
      <c r="AG93" s="1">
        <f>(Q93+R93)/(I93+O93-L93)</f>
        <v>0.10714285714285714</v>
      </c>
    </row>
    <row r="94" spans="1:33" ht="12.75">
      <c r="A94" t="s">
        <v>92</v>
      </c>
      <c r="B94" t="s">
        <v>93</v>
      </c>
      <c r="C94">
        <v>0.97</v>
      </c>
      <c r="D94">
        <v>26</v>
      </c>
      <c r="E94" t="s">
        <v>23</v>
      </c>
      <c r="F94">
        <v>0.86</v>
      </c>
      <c r="G94">
        <v>134</v>
      </c>
      <c r="H94">
        <v>512</v>
      </c>
      <c r="I94">
        <v>134</v>
      </c>
      <c r="J94">
        <v>27</v>
      </c>
      <c r="K94">
        <v>6</v>
      </c>
      <c r="L94">
        <v>8</v>
      </c>
      <c r="M94">
        <v>72</v>
      </c>
      <c r="N94">
        <v>43</v>
      </c>
      <c r="O94">
        <v>23</v>
      </c>
      <c r="P94">
        <v>87</v>
      </c>
      <c r="Q94">
        <v>14</v>
      </c>
      <c r="R94">
        <v>8</v>
      </c>
      <c r="S94">
        <f>H94+O94</f>
        <v>535</v>
      </c>
      <c r="T94" s="2">
        <f>I94/H94/(C94^0.438)</f>
        <v>0.26523376965750156</v>
      </c>
      <c r="U94" s="2">
        <f>(I94+O94)/(H94+O94)/(C94^0.438)</f>
        <v>0.29739923755263786</v>
      </c>
      <c r="V94" s="2">
        <f>(I94+J94+2*K94+3*L94)/H94/(C94^0.438)</f>
        <v>0.38993322852632695</v>
      </c>
      <c r="W94" s="3">
        <f>((1.5*I94+J94+2*K94+3*L94+O94+0.7*Q94-R94-0.3*(H94-I94))*0.322)/C94</f>
        <v>58.22556701030929</v>
      </c>
      <c r="X94" s="3">
        <f>(Z94-5.01*0.73)*(H94-I94+R94)/25.5</f>
        <v>2.8640846573681165</v>
      </c>
      <c r="Y94" s="3">
        <f>(Z94-5.01*0.73*F94)*(H94-I94+R94)/25.5</f>
        <v>10.614692186779882</v>
      </c>
      <c r="Z94" s="1">
        <f>W94*25.5/(H94-I94+R94)</f>
        <v>3.846507665188826</v>
      </c>
      <c r="AA94" s="2">
        <f>V94-T94+(U94-T94)/(1-U94)</f>
        <v>0.17048003528478978</v>
      </c>
      <c r="AB94" s="3">
        <f>50+4.25*((AD94-0.686)/(0.686*0.19)+(AE94-0.335)/(0.2*0.335)+(AF94-0.0066)/(0.0066*0.89)+(AG94-0.07)/(0.07*0.91))</f>
        <v>63.55834481372201</v>
      </c>
      <c r="AC94" s="3">
        <f>(Z94-5.01*F94)*(H94-I94+R94)/25.5</f>
        <v>-6.994809460278935</v>
      </c>
      <c r="AD94" s="1">
        <f>(Q94+3)/(Q94+R94+7)</f>
        <v>0.5862068965517241</v>
      </c>
      <c r="AE94" s="1">
        <f>(M94-L94)/(I94+O94-L94)</f>
        <v>0.42953020134228187</v>
      </c>
      <c r="AF94" s="1">
        <f>K94/(H94-L94-P94)</f>
        <v>0.014388489208633094</v>
      </c>
      <c r="AG94" s="1">
        <f>(Q94+R94)/(I94+O94-L94)</f>
        <v>0.1476510067114094</v>
      </c>
    </row>
    <row r="95" spans="1:33" ht="12.75">
      <c r="A95" t="s">
        <v>157</v>
      </c>
      <c r="B95" t="s">
        <v>152</v>
      </c>
      <c r="C95" s="1">
        <v>1.06</v>
      </c>
      <c r="D95">
        <v>30</v>
      </c>
      <c r="E95" t="s">
        <v>29</v>
      </c>
      <c r="F95">
        <v>1.12</v>
      </c>
      <c r="G95">
        <v>87</v>
      </c>
      <c r="H95">
        <v>280</v>
      </c>
      <c r="I95">
        <v>77</v>
      </c>
      <c r="J95">
        <v>17</v>
      </c>
      <c r="K95">
        <v>1</v>
      </c>
      <c r="L95">
        <v>11</v>
      </c>
      <c r="M95">
        <v>37</v>
      </c>
      <c r="N95">
        <v>36</v>
      </c>
      <c r="O95">
        <v>33</v>
      </c>
      <c r="P95">
        <v>64</v>
      </c>
      <c r="Q95">
        <v>5</v>
      </c>
      <c r="R95">
        <v>1</v>
      </c>
      <c r="S95">
        <f>H95+O95</f>
        <v>313</v>
      </c>
      <c r="T95" s="2">
        <f>I95/H95/(C95^0.438)</f>
        <v>0.26807031510917456</v>
      </c>
      <c r="U95" s="2">
        <f>(I95+O95)/(H95+O95)/(C95^0.438)</f>
        <v>0.342581872343993</v>
      </c>
      <c r="V95" s="2">
        <f>(I95+J95+2*K95+3*L95)/H95/(C95^0.438)</f>
        <v>0.4491048136244612</v>
      </c>
      <c r="W95" s="3">
        <f>((1.5*I95+J95+2*K95+3*L95+O95+0.7*Q95-R95-0.3*(H95-I95))*0.322)/C95</f>
        <v>43.166226415094336</v>
      </c>
      <c r="X95" s="3">
        <f>(Z95-5.01*0.73)*(H95-I95+R95)/25.5</f>
        <v>13.907826415094338</v>
      </c>
      <c r="Y95" s="3">
        <f>(Z95-5.01*0.73*F95)*(H95-I95+R95)/25.5</f>
        <v>10.396818415094337</v>
      </c>
      <c r="Z95" s="1">
        <f>W95*25.5/(H95-I95+R95)</f>
        <v>5.395778301886792</v>
      </c>
      <c r="AA95" s="2">
        <f>V95-T95+(U95-T95)/(1-U95)</f>
        <v>0.29437417398253585</v>
      </c>
      <c r="AB95" s="3">
        <f>50+4.25*((AD95-0.686)/(0.686*0.19)+(AE95-0.335)/(0.2*0.335)+(AF95-0.0066)/(0.0066*0.89)+(AG95-0.07)/(0.07*0.91))</f>
        <v>41.233937689711574</v>
      </c>
      <c r="AC95" s="3">
        <f>(Z95-5.01*F95)*(H95-I95+R95)/25.5</f>
        <v>-1.723373584905666</v>
      </c>
      <c r="AD95" s="1">
        <f>(Q95+3)/(Q95+R95+7)</f>
        <v>0.6153846153846154</v>
      </c>
      <c r="AE95" s="1">
        <f>(M95-L95)/(I95+O95-L95)</f>
        <v>0.26262626262626265</v>
      </c>
      <c r="AF95" s="1">
        <f>K95/(H95-L95-P95)</f>
        <v>0.004878048780487805</v>
      </c>
      <c r="AG95" s="1">
        <f>(Q95+R95)/(I95+O95-L95)</f>
        <v>0.06060606060606061</v>
      </c>
    </row>
    <row r="96" spans="1:33" ht="12.75">
      <c r="A96" t="s">
        <v>34</v>
      </c>
      <c r="B96" t="s">
        <v>19</v>
      </c>
      <c r="C96">
        <v>0.99</v>
      </c>
      <c r="D96">
        <v>30</v>
      </c>
      <c r="E96" t="s">
        <v>35</v>
      </c>
      <c r="F96">
        <v>0.89</v>
      </c>
      <c r="G96">
        <v>97</v>
      </c>
      <c r="H96">
        <v>337</v>
      </c>
      <c r="I96">
        <v>93</v>
      </c>
      <c r="J96">
        <v>13</v>
      </c>
      <c r="K96">
        <v>0</v>
      </c>
      <c r="L96">
        <v>10</v>
      </c>
      <c r="M96">
        <v>36</v>
      </c>
      <c r="N96">
        <v>54</v>
      </c>
      <c r="O96">
        <v>18</v>
      </c>
      <c r="P96">
        <v>35</v>
      </c>
      <c r="Q96">
        <v>0</v>
      </c>
      <c r="R96">
        <v>1</v>
      </c>
      <c r="S96">
        <f>H96+O96</f>
        <v>355</v>
      </c>
      <c r="T96" s="2">
        <f>I96/H96/(C96^0.438)</f>
        <v>0.277181877691924</v>
      </c>
      <c r="U96" s="2">
        <f>(I96+O96)/(H96+O96)/(C96^0.438)</f>
        <v>0.31405550503776475</v>
      </c>
      <c r="V96" s="2">
        <f>(I96+J96+2*K96+3*L96)/H96/(C96^0.438)</f>
        <v>0.40534124049571685</v>
      </c>
      <c r="W96" s="3">
        <f>((1.5*I96+J96+2*K96+3*L96+O96+0.7*Q96-R96-0.3*(H96-I96))*0.322)/C96</f>
        <v>41.07939393939394</v>
      </c>
      <c r="X96" s="3">
        <f>(Z96-5.01*0.73)*(H96-I96+R96)/25.5</f>
        <v>5.940629233511589</v>
      </c>
      <c r="Y96" s="3">
        <f>(Z96-5.01*0.73*F96)*(H96-I96+R96)/25.5</f>
        <v>9.805893351158646</v>
      </c>
      <c r="Z96" s="1">
        <f>W96*25.5/(H96-I96+R96)</f>
        <v>4.27561038961039</v>
      </c>
      <c r="AA96" s="2">
        <f>V96-T96+(U96-T96)/(1-U96)</f>
        <v>0.1819153556234026</v>
      </c>
      <c r="AB96" s="3">
        <f>50+4.25*((AD96-0.686)/(0.686*0.19)+(AE96-0.335)/(0.2*0.335)+(AF96-0.0066)/(0.0066*0.89)+(AG96-0.07)/(0.07*0.91))</f>
        <v>26.153432769801988</v>
      </c>
      <c r="AC96" s="3">
        <f>(Z96-5.01*F96)*(H96-I96+R96)/25.5</f>
        <v>-1.7610178253119415</v>
      </c>
      <c r="AD96" s="1">
        <f>(Q96+3)/(Q96+R96+7)</f>
        <v>0.375</v>
      </c>
      <c r="AE96" s="1">
        <f>(M96-L96)/(I96+O96-L96)</f>
        <v>0.25742574257425743</v>
      </c>
      <c r="AF96" s="1">
        <f>K96/(H96-L96-P96)</f>
        <v>0</v>
      </c>
      <c r="AG96" s="1">
        <f>(Q96+R96)/(I96+O96-L96)</f>
        <v>0.009900990099009901</v>
      </c>
    </row>
    <row r="97" spans="1:33" ht="12.75">
      <c r="A97" t="s">
        <v>24</v>
      </c>
      <c r="B97" t="s">
        <v>19</v>
      </c>
      <c r="C97">
        <v>0.99</v>
      </c>
      <c r="D97">
        <v>30</v>
      </c>
      <c r="E97" t="s">
        <v>25</v>
      </c>
      <c r="F97">
        <v>1.19</v>
      </c>
      <c r="G97">
        <v>125</v>
      </c>
      <c r="H97">
        <v>495</v>
      </c>
      <c r="I97">
        <v>146</v>
      </c>
      <c r="J97">
        <v>29</v>
      </c>
      <c r="K97">
        <v>1</v>
      </c>
      <c r="L97">
        <v>7</v>
      </c>
      <c r="M97">
        <v>79</v>
      </c>
      <c r="N97">
        <v>69</v>
      </c>
      <c r="O97">
        <v>37</v>
      </c>
      <c r="P97">
        <v>74</v>
      </c>
      <c r="Q97">
        <v>16</v>
      </c>
      <c r="R97">
        <v>1</v>
      </c>
      <c r="S97">
        <f>H97+O97</f>
        <v>532</v>
      </c>
      <c r="T97" s="2">
        <f>I97/H97/(C97^0.438)</f>
        <v>0.2962507384858922</v>
      </c>
      <c r="U97" s="2">
        <f>(I97+O97)/(H97+O97)/(C97^0.438)</f>
        <v>0.34550253818293003</v>
      </c>
      <c r="V97" s="2">
        <f>(I97+J97+2*K97+3*L97)/H97/(C97^0.438)</f>
        <v>0.4017647001384017</v>
      </c>
      <c r="W97" s="3">
        <f>((1.5*I97+J97+2*K97+3*L97+O97+0.7*Q97-R97-0.3*(H97-I97))*0.322)/C97</f>
        <v>69.44141414141414</v>
      </c>
      <c r="X97" s="3">
        <f>(Z97-5.01*0.73)*(H97-I97+R97)/25.5</f>
        <v>19.243178847296495</v>
      </c>
      <c r="Y97" s="3">
        <f>(Z97-5.01*0.73*F97)*(H97-I97+R97)/25.5</f>
        <v>9.705514141414143</v>
      </c>
      <c r="Z97" s="1">
        <f>W97*25.5/(H97-I97+R97)</f>
        <v>5.05930303030303</v>
      </c>
      <c r="AA97" s="2">
        <f>V97-T97+(U97-T97)/(1-U97)</f>
        <v>0.18076528433953865</v>
      </c>
      <c r="AB97" s="3">
        <f>50+4.25*((AD97-0.686)/(0.686*0.19)+(AE97-0.335)/(0.2*0.335)+(AF97-0.0066)/(0.0066*0.89)+(AG97-0.07)/(0.07*0.91))</f>
        <v>56.891760992632555</v>
      </c>
      <c r="AC97" s="3">
        <f>(Z97-5.01*F97)*(H97-I97+R97)/25.5</f>
        <v>-12.388585858585849</v>
      </c>
      <c r="AD97" s="1">
        <f>(Q97+3)/(Q97+R97+7)</f>
        <v>0.7916666666666666</v>
      </c>
      <c r="AE97" s="1">
        <f>(M97-L97)/(I97+O97-L97)</f>
        <v>0.4090909090909091</v>
      </c>
      <c r="AF97" s="1">
        <f>K97/(H97-L97-P97)</f>
        <v>0.0024154589371980675</v>
      </c>
      <c r="AG97" s="1">
        <f>(Q97+R97)/(I97+O97-L97)</f>
        <v>0.09659090909090909</v>
      </c>
    </row>
    <row r="98" spans="1:33" ht="12.75">
      <c r="A98" t="s">
        <v>138</v>
      </c>
      <c r="B98" t="s">
        <v>136</v>
      </c>
      <c r="C98" s="1">
        <v>0.94</v>
      </c>
      <c r="D98">
        <v>26</v>
      </c>
      <c r="E98" t="s">
        <v>35</v>
      </c>
      <c r="F98">
        <v>0.89</v>
      </c>
      <c r="G98">
        <v>96</v>
      </c>
      <c r="H98">
        <v>301</v>
      </c>
      <c r="I98">
        <v>70</v>
      </c>
      <c r="J98">
        <v>15</v>
      </c>
      <c r="K98">
        <v>4</v>
      </c>
      <c r="L98">
        <v>13</v>
      </c>
      <c r="M98">
        <v>46</v>
      </c>
      <c r="N98">
        <v>40</v>
      </c>
      <c r="O98">
        <v>20</v>
      </c>
      <c r="P98">
        <v>84</v>
      </c>
      <c r="Q98">
        <v>7</v>
      </c>
      <c r="R98">
        <v>6</v>
      </c>
      <c r="S98">
        <f>H98+O98</f>
        <v>321</v>
      </c>
      <c r="T98" s="2">
        <f>I98/H98/(C98^0.438)</f>
        <v>0.23894697923397695</v>
      </c>
      <c r="U98" s="2">
        <f>(I98+O98)/(H98+O98)/(C98^0.438)</f>
        <v>0.2880762646839535</v>
      </c>
      <c r="V98" s="2">
        <f>(I98+J98+2*K98+3*L98)/H98/(C98^0.438)</f>
        <v>0.4505857322697851</v>
      </c>
      <c r="W98" s="3">
        <f>((1.5*I98+J98+2*K98+3*L98+O98+0.7*Q98-R98-0.3*(H98-I98))*0.322)/C98</f>
        <v>39.941702127659575</v>
      </c>
      <c r="X98" s="3">
        <f>(Z98-5.01*0.73)*(H98-I98+R98)/25.5</f>
        <v>5.950325657071339</v>
      </c>
      <c r="Y98" s="3">
        <f>(Z98-5.01*0.73*F98)*(H98-I98+R98)/25.5</f>
        <v>9.689377068836045</v>
      </c>
      <c r="Z98" s="1">
        <f>W98*25.5/(H98-I98+R98)</f>
        <v>4.297524912469701</v>
      </c>
      <c r="AA98" s="2">
        <f>V98-T98+(U98-T98)/(1-U98)</f>
        <v>0.28064795024731337</v>
      </c>
      <c r="AB98" s="3">
        <f>50+4.25*((AD98-0.686)/(0.686*0.19)+(AE98-0.335)/(0.2*0.335)+(AF98-0.0066)/(0.0066*0.89)+(AG98-0.07)/(0.07*0.91))</f>
        <v>65.87604122876257</v>
      </c>
      <c r="AC98" s="3">
        <f>(Z98-5.01*F98)*(H98-I98+R98)/25.5</f>
        <v>-1.499839048811015</v>
      </c>
      <c r="AD98" s="1">
        <f>(Q98+3)/(Q98+R98+7)</f>
        <v>0.5</v>
      </c>
      <c r="AE98" s="1">
        <f>(M98-L98)/(I98+O98-L98)</f>
        <v>0.42857142857142855</v>
      </c>
      <c r="AF98" s="1">
        <f>K98/(H98-L98-P98)</f>
        <v>0.0196078431372549</v>
      </c>
      <c r="AG98" s="1">
        <f>(Q98+R98)/(I98+O98-L98)</f>
        <v>0.16883116883116883</v>
      </c>
    </row>
    <row r="99" spans="1:33" ht="12.75">
      <c r="A99" t="s">
        <v>94</v>
      </c>
      <c r="B99" t="s">
        <v>93</v>
      </c>
      <c r="C99">
        <v>0.97</v>
      </c>
      <c r="D99">
        <v>25</v>
      </c>
      <c r="E99" t="s">
        <v>20</v>
      </c>
      <c r="F99">
        <v>1.02</v>
      </c>
      <c r="G99">
        <v>96</v>
      </c>
      <c r="H99">
        <v>363</v>
      </c>
      <c r="I99">
        <v>104</v>
      </c>
      <c r="J99">
        <v>15</v>
      </c>
      <c r="K99">
        <v>3</v>
      </c>
      <c r="L99">
        <v>7</v>
      </c>
      <c r="M99">
        <v>58</v>
      </c>
      <c r="N99">
        <v>39</v>
      </c>
      <c r="O99">
        <v>33</v>
      </c>
      <c r="P99">
        <v>53</v>
      </c>
      <c r="Q99">
        <v>8</v>
      </c>
      <c r="R99">
        <v>11</v>
      </c>
      <c r="S99">
        <f>H99+O99</f>
        <v>396</v>
      </c>
      <c r="T99" s="2">
        <f>I99/H99/(C99^0.438)</f>
        <v>0.29034924071219614</v>
      </c>
      <c r="U99" s="2">
        <f>(I99+O99)/(H99+O99)/(C99^0.438)</f>
        <v>0.3506060142253843</v>
      </c>
      <c r="V99" s="2">
        <f>(I99+J99+2*K99+3*L99)/H99/(C99^0.438)</f>
        <v>0.40760566484596766</v>
      </c>
      <c r="W99" s="3">
        <f>((1.5*I99+J99+2*K99+3*L99+O99+0.7*Q99-R99-0.3*(H99-I99))*0.322)/C99</f>
        <v>49.09670103092783</v>
      </c>
      <c r="X99" s="3">
        <f>(Z99-5.01*0.73)*(H99-I99+R99)/25.5</f>
        <v>10.372348089751366</v>
      </c>
      <c r="Y99" s="3">
        <f>(Z99-5.01*0.73*F99)*(H99-I99+R99)/25.5</f>
        <v>9.597861030927836</v>
      </c>
      <c r="Z99" s="1">
        <f>W99*25.5/(H99-I99+R99)</f>
        <v>4.636910652920962</v>
      </c>
      <c r="AA99" s="2">
        <f>V99-T99+(U99-T99)/(1-U99)</f>
        <v>0.21004566276725245</v>
      </c>
      <c r="AB99" s="3">
        <f>50+4.25*((AD99-0.686)/(0.686*0.19)+(AE99-0.335)/(0.2*0.335)+(AF99-0.0066)/(0.0066*0.89)+(AG99-0.07)/(0.07*0.91))</f>
        <v>52.531314281994874</v>
      </c>
      <c r="AC99" s="3">
        <f>(Z99-5.01*F99)*(H99-I99+R99)/25.5</f>
        <v>-5.011298969072165</v>
      </c>
      <c r="AD99" s="1">
        <f>(Q99+3)/(Q99+R99+7)</f>
        <v>0.4230769230769231</v>
      </c>
      <c r="AE99" s="1">
        <f>(M99-L99)/(I99+O99-L99)</f>
        <v>0.3923076923076923</v>
      </c>
      <c r="AF99" s="1">
        <f>K99/(H99-L99-P99)</f>
        <v>0.009900990099009901</v>
      </c>
      <c r="AG99" s="1">
        <f>(Q99+R99)/(I99+O99-L99)</f>
        <v>0.14615384615384616</v>
      </c>
    </row>
    <row r="100" spans="1:33" ht="12.75">
      <c r="A100" t="s">
        <v>112</v>
      </c>
      <c r="B100" t="s">
        <v>103</v>
      </c>
      <c r="C100" s="1">
        <v>1.02</v>
      </c>
      <c r="D100">
        <v>25</v>
      </c>
      <c r="E100" t="s">
        <v>33</v>
      </c>
      <c r="F100">
        <v>0.93</v>
      </c>
      <c r="G100">
        <v>109</v>
      </c>
      <c r="H100">
        <v>336</v>
      </c>
      <c r="I100">
        <v>86</v>
      </c>
      <c r="J100">
        <v>19</v>
      </c>
      <c r="K100">
        <v>5</v>
      </c>
      <c r="L100">
        <v>10</v>
      </c>
      <c r="M100">
        <v>44</v>
      </c>
      <c r="N100">
        <v>34</v>
      </c>
      <c r="O100">
        <v>13</v>
      </c>
      <c r="P100">
        <v>53</v>
      </c>
      <c r="Q100">
        <v>15</v>
      </c>
      <c r="R100">
        <v>1</v>
      </c>
      <c r="S100">
        <f>H100+O100</f>
        <v>349</v>
      </c>
      <c r="T100" s="2">
        <f>I100/H100/(C100^0.438)</f>
        <v>0.2537419649205013</v>
      </c>
      <c r="U100" s="2">
        <f>(I100+O100)/(H100+O100)/(C100^0.438)</f>
        <v>0.28121785570452307</v>
      </c>
      <c r="V100" s="2">
        <f>(I100+J100+2*K100+3*L100)/H100/(C100^0.438)</f>
        <v>0.42782075480782195</v>
      </c>
      <c r="W100" s="3">
        <f>((1.5*I100+J100+2*K100+3*L100+O100+0.7*Q100-R100-0.3*(H100-I100))*0.322)/C100</f>
        <v>42.77549019607843</v>
      </c>
      <c r="X100" s="3">
        <f>(Z100-5.01*0.73)*(H100-I100+R100)/25.5</f>
        <v>6.776184313725489</v>
      </c>
      <c r="Y100" s="3">
        <f>(Z100-5.01*0.73*F100)*(H100-I100+R100)/25.5</f>
        <v>9.296135725490194</v>
      </c>
      <c r="Z100" s="1">
        <f>W100*25.5/(H100-I100+R100)</f>
        <v>4.345717131474103</v>
      </c>
      <c r="AA100" s="2">
        <f>V100-T100+(U100-T100)/(1-U100)</f>
        <v>0.21230440665045358</v>
      </c>
      <c r="AB100" s="3">
        <f>50+4.25*((AD100-0.686)/(0.686*0.19)+(AE100-0.335)/(0.2*0.335)+(AF100-0.0066)/(0.0066*0.89)+(AG100-0.07)/(0.07*0.91))</f>
        <v>71.93312445908082</v>
      </c>
      <c r="AC100" s="3">
        <f>(Z100-5.01*F100)*(H100-I100+R100)/25.5</f>
        <v>-3.0866392156862785</v>
      </c>
      <c r="AD100" s="1">
        <f>(Q100+3)/(Q100+R100+7)</f>
        <v>0.782608695652174</v>
      </c>
      <c r="AE100" s="1">
        <f>(M100-L100)/(I100+O100-L100)</f>
        <v>0.38202247191011235</v>
      </c>
      <c r="AF100" s="1">
        <f>K100/(H100-L100-P100)</f>
        <v>0.018315018315018316</v>
      </c>
      <c r="AG100" s="1">
        <f>(Q100+R100)/(I100+O100-L100)</f>
        <v>0.1797752808988764</v>
      </c>
    </row>
    <row r="101" spans="1:33" ht="12.75">
      <c r="A101" t="s">
        <v>39</v>
      </c>
      <c r="B101" t="s">
        <v>37</v>
      </c>
      <c r="C101">
        <v>0.97</v>
      </c>
      <c r="D101">
        <v>28</v>
      </c>
      <c r="E101" t="s">
        <v>29</v>
      </c>
      <c r="F101">
        <v>1.12</v>
      </c>
      <c r="G101">
        <v>86</v>
      </c>
      <c r="H101">
        <v>287</v>
      </c>
      <c r="I101">
        <v>87</v>
      </c>
      <c r="J101">
        <v>19</v>
      </c>
      <c r="K101">
        <v>1</v>
      </c>
      <c r="L101">
        <v>2</v>
      </c>
      <c r="M101">
        <v>43</v>
      </c>
      <c r="N101">
        <v>24</v>
      </c>
      <c r="O101">
        <v>29</v>
      </c>
      <c r="P101">
        <v>29</v>
      </c>
      <c r="Q101">
        <v>13</v>
      </c>
      <c r="R101">
        <v>8</v>
      </c>
      <c r="S101">
        <f>H101+O101</f>
        <v>316</v>
      </c>
      <c r="T101" s="2">
        <f>I101/H101/(C101^0.438)</f>
        <v>0.30720716198512016</v>
      </c>
      <c r="U101" s="2">
        <f>(I101+O101)/(H101+O101)/(C101^0.438)</f>
        <v>0.37201879953472355</v>
      </c>
      <c r="V101" s="2">
        <f>(I101+J101+2*K101+3*L101)/H101/(C101^0.438)</f>
        <v>0.4025473157046402</v>
      </c>
      <c r="W101" s="3">
        <f>((1.5*I101+J101+2*K101+3*L101+O101+0.7*Q101-R101-0.3*(H101-I101))*0.322)/C101</f>
        <v>42.35793814432989</v>
      </c>
      <c r="X101" s="3">
        <f>(Z101-5.01*0.73)*(H101-I101+R101)/25.5</f>
        <v>12.525844026682842</v>
      </c>
      <c r="Y101" s="3">
        <f>(Z101-5.01*0.73*F101)*(H101-I101+R101)/25.5</f>
        <v>8.945992732565195</v>
      </c>
      <c r="Z101" s="1">
        <f>W101*25.5/(H101-I101+R101)</f>
        <v>5.192920301348137</v>
      </c>
      <c r="AA101" s="2">
        <f>V101-T101+(U101-T101)/(1-U101)</f>
        <v>0.19854648776516332</v>
      </c>
      <c r="AB101" s="3">
        <f>50+4.25*((AD101-0.686)/(0.686*0.19)+(AE101-0.335)/(0.2*0.335)+(AF101-0.0066)/(0.0066*0.89)+(AG101-0.07)/(0.07*0.91))</f>
        <v>53.49873961626666</v>
      </c>
      <c r="AC101" s="3">
        <f>(Z101-5.01*F101)*(H101-I101+R101)/25.5</f>
        <v>-3.4118500909642204</v>
      </c>
      <c r="AD101" s="1">
        <f>(Q101+3)/(Q101+R101+7)</f>
        <v>0.5714285714285714</v>
      </c>
      <c r="AE101" s="1">
        <f>(M101-L101)/(I101+O101-L101)</f>
        <v>0.35964912280701755</v>
      </c>
      <c r="AF101" s="1">
        <f>K101/(H101-L101-P101)</f>
        <v>0.00390625</v>
      </c>
      <c r="AG101" s="1">
        <f>(Q101+R101)/(I101+O101-L101)</f>
        <v>0.18421052631578946</v>
      </c>
    </row>
    <row r="102" spans="1:33" ht="12.75">
      <c r="A102" t="s">
        <v>118</v>
      </c>
      <c r="B102" t="s">
        <v>115</v>
      </c>
      <c r="C102" s="1">
        <v>1.01</v>
      </c>
      <c r="D102">
        <v>37</v>
      </c>
      <c r="E102" t="s">
        <v>20</v>
      </c>
      <c r="F102">
        <v>1.02</v>
      </c>
      <c r="G102">
        <v>83</v>
      </c>
      <c r="H102">
        <v>276</v>
      </c>
      <c r="I102">
        <v>76</v>
      </c>
      <c r="J102">
        <v>10</v>
      </c>
      <c r="K102">
        <v>7</v>
      </c>
      <c r="L102">
        <v>3</v>
      </c>
      <c r="M102">
        <v>51</v>
      </c>
      <c r="N102">
        <v>18</v>
      </c>
      <c r="O102">
        <v>31</v>
      </c>
      <c r="P102">
        <v>27</v>
      </c>
      <c r="Q102">
        <v>7</v>
      </c>
      <c r="R102">
        <v>3</v>
      </c>
      <c r="S102">
        <f>H102+O102</f>
        <v>307</v>
      </c>
      <c r="T102" s="2">
        <f>I102/H102/(C102^0.438)</f>
        <v>0.2741648337771136</v>
      </c>
      <c r="U102" s="2">
        <f>(I102+O102)/(H102+O102)/(C102^0.438)</f>
        <v>0.3470185098193776</v>
      </c>
      <c r="V102" s="2">
        <f>(I102+J102+2*K102+3*L102)/H102/(C102^0.438)</f>
        <v>0.39321009054875494</v>
      </c>
      <c r="W102" s="3">
        <f>((1.5*I102+J102+2*K102+3*L102+O102+0.7*Q102-R102-0.3*(H102-I102))*0.322)/C102</f>
        <v>38.225544554455446</v>
      </c>
      <c r="X102" s="3">
        <f>(Z102-5.01*0.73)*(H102-I102+R102)/25.5</f>
        <v>9.110568083867213</v>
      </c>
      <c r="Y102" s="3">
        <f>(Z102-5.01*0.73*F102)*(H102-I102+R102)/25.5</f>
        <v>8.52826855445545</v>
      </c>
      <c r="Z102" s="1">
        <f>W102*25.5/(H102-I102+R102)</f>
        <v>4.8017309662000685</v>
      </c>
      <c r="AA102" s="2">
        <f>V102-T102+(U102-T102)/(1-U102)</f>
        <v>0.23061607024464165</v>
      </c>
      <c r="AB102" s="3">
        <f>50+4.25*((AD102-0.686)/(0.686*0.19)+(AE102-0.335)/(0.2*0.335)+(AF102-0.0066)/(0.0066*0.89)+(AG102-0.07)/(0.07*0.91))</f>
        <v>72.39673271793163</v>
      </c>
      <c r="AC102" s="3">
        <f>(Z102-5.01*F102)*(H102-I102+R102)/25.5</f>
        <v>-2.455655445544552</v>
      </c>
      <c r="AD102" s="1">
        <f>(Q102+3)/(Q102+R102+7)</f>
        <v>0.5882352941176471</v>
      </c>
      <c r="AE102" s="1">
        <f>(M102-L102)/(I102+O102-L102)</f>
        <v>0.46153846153846156</v>
      </c>
      <c r="AF102" s="1">
        <f>K102/(H102-L102-P102)</f>
        <v>0.028455284552845527</v>
      </c>
      <c r="AG102" s="1">
        <f>(Q102+R102)/(I102+O102-L102)</f>
        <v>0.09615384615384616</v>
      </c>
    </row>
    <row r="103" spans="1:33" ht="12.75">
      <c r="A103" t="s">
        <v>134</v>
      </c>
      <c r="B103" t="s">
        <v>126</v>
      </c>
      <c r="C103" s="1">
        <v>0.98</v>
      </c>
      <c r="D103">
        <v>29</v>
      </c>
      <c r="E103" t="s">
        <v>33</v>
      </c>
      <c r="F103">
        <v>0.93</v>
      </c>
      <c r="G103">
        <v>137</v>
      </c>
      <c r="H103">
        <v>454</v>
      </c>
      <c r="I103">
        <v>124</v>
      </c>
      <c r="J103">
        <v>32</v>
      </c>
      <c r="K103">
        <v>1</v>
      </c>
      <c r="L103">
        <v>7</v>
      </c>
      <c r="M103">
        <v>50</v>
      </c>
      <c r="N103">
        <v>43</v>
      </c>
      <c r="O103">
        <v>17</v>
      </c>
      <c r="P103">
        <v>57</v>
      </c>
      <c r="Q103">
        <v>0</v>
      </c>
      <c r="R103">
        <v>0</v>
      </c>
      <c r="S103">
        <f>H103+O103</f>
        <v>471</v>
      </c>
      <c r="T103" s="2">
        <f>I103/H103/(C103^0.438)</f>
        <v>0.27555532699005764</v>
      </c>
      <c r="U103" s="2">
        <f>(I103+O103)/(H103+O103)/(C103^0.438)</f>
        <v>0.3020238117584677</v>
      </c>
      <c r="V103" s="2">
        <f>(I103+J103+2*K103+3*L103)/H103/(C103^0.438)</f>
        <v>0.3977774478324219</v>
      </c>
      <c r="W103" s="3">
        <f>((1.5*I103+J103+2*K103+3*L103+O103+0.7*Q103-R103-0.3*(H103-I103))*0.322)/C103</f>
        <v>52.24285714285715</v>
      </c>
      <c r="X103" s="3">
        <f>(Z103-5.01*0.73)*(H103-I103+R103)/25.5</f>
        <v>4.913092436974803</v>
      </c>
      <c r="Y103" s="3">
        <f>(Z103-5.01*0.73*F103)*(H103-I103+R103)/25.5</f>
        <v>8.226175966386569</v>
      </c>
      <c r="Z103" s="1">
        <f>W103*25.5/(H103-I103+R103)</f>
        <v>4.036948051948053</v>
      </c>
      <c r="AA103" s="2">
        <f>V103-T103+(U103-T103)/(1-U103)</f>
        <v>0.1601438797996351</v>
      </c>
      <c r="AB103" s="3">
        <f>50+4.25*((AD103-0.686)/(0.686*0.19)+(AE103-0.335)/(0.2*0.335)+(AF103-0.0066)/(0.0066*0.89)+(AG103-0.07)/(0.07*0.91))</f>
        <v>33.12092032424036</v>
      </c>
      <c r="AC103" s="3">
        <f>(Z103-5.01*F103)*(H103-I103+R103)/25.5</f>
        <v>-8.053966386554611</v>
      </c>
      <c r="AD103" s="1">
        <f>(Q103+3)/(Q103+R103+7)</f>
        <v>0.42857142857142855</v>
      </c>
      <c r="AE103" s="1">
        <f>(M103-L103)/(I103+O103-L103)</f>
        <v>0.3208955223880597</v>
      </c>
      <c r="AF103" s="1">
        <f>K103/(H103-L103-P103)</f>
        <v>0.002564102564102564</v>
      </c>
      <c r="AG103" s="1">
        <f>(Q103+R103)/(I103+O103-L103)</f>
        <v>0</v>
      </c>
    </row>
    <row r="104" spans="1:33" ht="12.75">
      <c r="A104" t="s">
        <v>78</v>
      </c>
      <c r="B104" t="s">
        <v>136</v>
      </c>
      <c r="C104" s="1">
        <v>0.94</v>
      </c>
      <c r="D104">
        <v>41</v>
      </c>
      <c r="E104" t="s">
        <v>44</v>
      </c>
      <c r="F104">
        <v>1.19</v>
      </c>
      <c r="G104">
        <v>141</v>
      </c>
      <c r="H104">
        <v>486</v>
      </c>
      <c r="I104">
        <v>128</v>
      </c>
      <c r="J104">
        <v>23</v>
      </c>
      <c r="K104">
        <v>0</v>
      </c>
      <c r="L104">
        <v>12</v>
      </c>
      <c r="M104">
        <v>45</v>
      </c>
      <c r="N104">
        <v>63</v>
      </c>
      <c r="O104">
        <v>58</v>
      </c>
      <c r="P104">
        <v>107</v>
      </c>
      <c r="Q104">
        <v>1</v>
      </c>
      <c r="R104">
        <v>0</v>
      </c>
      <c r="S104">
        <f>H104+O104</f>
        <v>544</v>
      </c>
      <c r="T104" s="2">
        <f>I104/H104/(C104^0.438)</f>
        <v>0.2706099122847344</v>
      </c>
      <c r="U104" s="2">
        <f>(I104+O104)/(H104+O104)/(C104^0.438)</f>
        <v>0.3513047683664242</v>
      </c>
      <c r="V104" s="2">
        <f>(I104+J104+2*K104+3*L104)/H104/(C104^0.438)</f>
        <v>0.39534416872847916</v>
      </c>
      <c r="W104" s="3">
        <f>((1.5*I104+J104+2*K104+3*L104+O104+0.7*Q104-R104-0.3*(H104-I104))*0.322)/C104</f>
        <v>69.29851063829788</v>
      </c>
      <c r="X104" s="3">
        <f>(Z104-5.01*0.73)*(H104-I104+R104)/25.5</f>
        <v>17.95288710888613</v>
      </c>
      <c r="Y104" s="3">
        <f>(Z104-5.01*0.73*F104)*(H104-I104+R104)/25.5</f>
        <v>8.197218638297892</v>
      </c>
      <c r="Z104" s="1">
        <f>W104*25.5/(H104-I104+R104)</f>
        <v>4.936067098537978</v>
      </c>
      <c r="AA104" s="2">
        <f>V104-T104+(U104-T104)/(1-U104)</f>
        <v>0.2491298927096074</v>
      </c>
      <c r="AB104" s="3">
        <f>50+4.25*((AD104-0.686)/(0.686*0.19)+(AE104-0.335)/(0.2*0.335)+(AF104-0.0066)/(0.0066*0.89)+(AG104-0.07)/(0.07*0.91))</f>
        <v>25.653290180896928</v>
      </c>
      <c r="AC104" s="3">
        <f>(Z104-5.01*F104)*(H104-I104+R104)/25.5</f>
        <v>-14.401889361702098</v>
      </c>
      <c r="AD104" s="1">
        <f>(Q104+3)/(Q104+R104+7)</f>
        <v>0.5</v>
      </c>
      <c r="AE104" s="1">
        <f>(M104-L104)/(I104+O104-L104)</f>
        <v>0.1896551724137931</v>
      </c>
      <c r="AF104" s="1">
        <f>K104/(H104-L104-P104)</f>
        <v>0</v>
      </c>
      <c r="AG104" s="1">
        <f>(Q104+R104)/(I104+O104-L104)</f>
        <v>0.005747126436781609</v>
      </c>
    </row>
    <row r="105" spans="1:33" ht="12.75">
      <c r="A105" t="s">
        <v>75</v>
      </c>
      <c r="B105" t="s">
        <v>71</v>
      </c>
      <c r="C105">
        <v>0.99</v>
      </c>
      <c r="D105">
        <v>27</v>
      </c>
      <c r="E105" t="s">
        <v>29</v>
      </c>
      <c r="F105">
        <v>1.12</v>
      </c>
      <c r="G105">
        <v>134</v>
      </c>
      <c r="H105">
        <v>481</v>
      </c>
      <c r="I105">
        <v>121</v>
      </c>
      <c r="J105">
        <v>31</v>
      </c>
      <c r="K105">
        <v>5</v>
      </c>
      <c r="L105">
        <v>11</v>
      </c>
      <c r="M105">
        <v>72</v>
      </c>
      <c r="N105">
        <v>51</v>
      </c>
      <c r="O105">
        <v>54</v>
      </c>
      <c r="P105">
        <v>59</v>
      </c>
      <c r="Q105">
        <v>13</v>
      </c>
      <c r="R105">
        <v>6</v>
      </c>
      <c r="S105">
        <f>H105+O105</f>
        <v>535</v>
      </c>
      <c r="T105" s="2">
        <f>I105/H105/(C105^0.438)</f>
        <v>0.2526690681743587</v>
      </c>
      <c r="U105" s="2">
        <f>(I105+O105)/(H105+O105)/(C105^0.438)</f>
        <v>0.3285458996458892</v>
      </c>
      <c r="V105" s="2">
        <f>(I105+J105+2*K105+3*L105)/H105/(C105^0.438)</f>
        <v>0.4071939528429747</v>
      </c>
      <c r="W105" s="3">
        <f>((1.5*I105+J105+2*K105+3*L105+O105+0.7*Q105-R105-0.3*(H105-I105))*0.322)/C105</f>
        <v>66.54666666666668</v>
      </c>
      <c r="X105" s="3">
        <f>(Z105-5.01*0.73)*(H105-I105+R105)/25.5</f>
        <v>14.053654901960794</v>
      </c>
      <c r="Y105" s="3">
        <f>(Z105-5.01*0.73*F105)*(H105-I105+R105)/25.5</f>
        <v>7.754493490196087</v>
      </c>
      <c r="Z105" s="1">
        <f>W105*25.5/(H105-I105+R105)</f>
        <v>4.6364480874316945</v>
      </c>
      <c r="AA105" s="2">
        <f>V105-T105+(U105-T105)/(1-U105)</f>
        <v>0.267528634934665</v>
      </c>
      <c r="AB105" s="3">
        <f>50+4.25*((AD105-0.686)/(0.686*0.19)+(AE105-0.335)/(0.2*0.335)+(AF105-0.0066)/(0.0066*0.89)+(AG105-0.07)/(0.07*0.91))</f>
        <v>57.12742856725666</v>
      </c>
      <c r="AC105" s="3">
        <f>(Z105-5.01*F105)*(H105-I105+R105)/25.5</f>
        <v>-13.990556862745095</v>
      </c>
      <c r="AD105" s="1">
        <f>(Q105+3)/(Q105+R105+7)</f>
        <v>0.6153846153846154</v>
      </c>
      <c r="AE105" s="1">
        <f>(M105-L105)/(I105+O105-L105)</f>
        <v>0.3719512195121951</v>
      </c>
      <c r="AF105" s="1">
        <f>K105/(H105-L105-P105)</f>
        <v>0.012165450121654502</v>
      </c>
      <c r="AG105" s="1">
        <f>(Q105+R105)/(I105+O105-L105)</f>
        <v>0.11585365853658537</v>
      </c>
    </row>
    <row r="106" spans="1:33" ht="12.75">
      <c r="A106" t="s">
        <v>154</v>
      </c>
      <c r="B106" t="s">
        <v>152</v>
      </c>
      <c r="C106" s="1">
        <v>1.06</v>
      </c>
      <c r="D106">
        <v>31</v>
      </c>
      <c r="E106" t="s">
        <v>31</v>
      </c>
      <c r="F106">
        <v>1.12</v>
      </c>
      <c r="G106">
        <v>107</v>
      </c>
      <c r="H106">
        <v>331</v>
      </c>
      <c r="I106">
        <v>80</v>
      </c>
      <c r="J106">
        <v>13</v>
      </c>
      <c r="K106">
        <v>1</v>
      </c>
      <c r="L106">
        <v>17</v>
      </c>
      <c r="M106">
        <v>59</v>
      </c>
      <c r="N106">
        <v>61</v>
      </c>
      <c r="O106">
        <v>47</v>
      </c>
      <c r="P106">
        <v>88</v>
      </c>
      <c r="Q106">
        <v>9</v>
      </c>
      <c r="R106">
        <v>4</v>
      </c>
      <c r="S106">
        <f>H106+O106</f>
        <v>378</v>
      </c>
      <c r="T106" s="2">
        <f>I106/H106/(C106^0.438)</f>
        <v>0.2356014854021858</v>
      </c>
      <c r="U106" s="2">
        <f>(I106+O106)/(H106+O106)/(C106^0.438)</f>
        <v>0.3275125542940372</v>
      </c>
      <c r="V106" s="2">
        <f>(I106+J106+2*K106+3*L106)/H106/(C106^0.438)</f>
        <v>0.4299727108589891</v>
      </c>
      <c r="W106" s="3">
        <f>((1.5*I106+J106+2*K106+3*L106+O106+0.7*Q106-R106-0.3*(H106-I106))*0.322)/C106</f>
        <v>48.60377358490566</v>
      </c>
      <c r="X106" s="3">
        <f>(Z106-5.01*0.73)*(H106-I106+R106)/25.5</f>
        <v>12.03077358490566</v>
      </c>
      <c r="Y106" s="3">
        <f>(Z106-5.01*0.73*F106)*(H106-I106+R106)/25.5</f>
        <v>7.64201358490566</v>
      </c>
      <c r="Z106" s="1">
        <f>W106*25.5/(H106-I106+R106)</f>
        <v>4.860377358490566</v>
      </c>
      <c r="AA106" s="2">
        <f>V106-T106+(U106-T106)/(1-U106)</f>
        <v>0.33104451129839263</v>
      </c>
      <c r="AB106" s="3">
        <f>50+4.25*((AD106-0.686)/(0.686*0.19)+(AE106-0.335)/(0.2*0.335)+(AF106-0.0066)/(0.0066*0.89)+(AG106-0.07)/(0.07*0.91))</f>
        <v>51.806415965701966</v>
      </c>
      <c r="AC106" s="3">
        <f>(Z106-5.01*F106)*(H106-I106+R106)/25.5</f>
        <v>-7.508226415094343</v>
      </c>
      <c r="AD106" s="1">
        <f>(Q106+3)/(Q106+R106+7)</f>
        <v>0.6</v>
      </c>
      <c r="AE106" s="1">
        <f>(M106-L106)/(I106+O106-L106)</f>
        <v>0.38181818181818183</v>
      </c>
      <c r="AF106" s="1">
        <f>K106/(H106-L106-P106)</f>
        <v>0.004424778761061947</v>
      </c>
      <c r="AG106" s="1">
        <f>(Q106+R106)/(I106+O106-L106)</f>
        <v>0.11818181818181818</v>
      </c>
    </row>
    <row r="107" spans="1:33" ht="12.75">
      <c r="A107" t="s">
        <v>151</v>
      </c>
      <c r="B107" t="s">
        <v>152</v>
      </c>
      <c r="C107" s="1">
        <v>1.06</v>
      </c>
      <c r="D107">
        <v>29</v>
      </c>
      <c r="E107" t="s">
        <v>35</v>
      </c>
      <c r="F107">
        <v>0.89</v>
      </c>
      <c r="G107">
        <v>108</v>
      </c>
      <c r="H107">
        <v>358</v>
      </c>
      <c r="I107">
        <v>89</v>
      </c>
      <c r="J107">
        <v>26</v>
      </c>
      <c r="K107">
        <v>1</v>
      </c>
      <c r="L107">
        <v>15</v>
      </c>
      <c r="M107">
        <v>50</v>
      </c>
      <c r="N107">
        <v>58</v>
      </c>
      <c r="O107">
        <v>13</v>
      </c>
      <c r="P107">
        <v>63</v>
      </c>
      <c r="Q107">
        <v>0</v>
      </c>
      <c r="R107">
        <v>1</v>
      </c>
      <c r="S107">
        <f>H107+O107</f>
        <v>371</v>
      </c>
      <c r="T107" s="2">
        <f>I107/H107/(C107^0.438)</f>
        <v>0.24233883234856812</v>
      </c>
      <c r="U107" s="2">
        <f>(I107+O107)/(H107+O107)/(C107^0.438)</f>
        <v>0.26800462770042444</v>
      </c>
      <c r="V107" s="2">
        <f>(I107+J107+2*K107+3*L107)/H107/(C107^0.438)</f>
        <v>0.4411111330389667</v>
      </c>
      <c r="W107" s="3">
        <f>((1.5*I107+J107+2*K107+3*L107+O107+0.7*Q107-R107-0.3*(H107-I107))*0.322)/C107</f>
        <v>41.86000000000001</v>
      </c>
      <c r="X107" s="3">
        <f>(Z107-5.01*0.73)*(H107-I107+R107)/25.5</f>
        <v>3.135647058823533</v>
      </c>
      <c r="Y107" s="3">
        <f>(Z107-5.01*0.73*F107)*(H107-I107+R107)/25.5</f>
        <v>7.395325882352942</v>
      </c>
      <c r="Z107" s="1">
        <f>W107*25.5/(H107-I107+R107)</f>
        <v>3.9534444444444445</v>
      </c>
      <c r="AA107" s="2">
        <f>V107-T107+(U107-T107)/(1-U107)</f>
        <v>0.23383508431323324</v>
      </c>
      <c r="AB107" s="3">
        <f>50+4.25*((AD107-0.686)/(0.686*0.19)+(AE107-0.335)/(0.2*0.335)+(AF107-0.0066)/(0.0066*0.89)+(AG107-0.07)/(0.07*0.91))</f>
        <v>38.03347219644051</v>
      </c>
      <c r="AC107" s="3">
        <f>(Z107-5.01*F107)*(H107-I107+R107)/25.5</f>
        <v>-5.351882352941174</v>
      </c>
      <c r="AD107" s="1">
        <f>(Q107+3)/(Q107+R107+7)</f>
        <v>0.375</v>
      </c>
      <c r="AE107" s="1">
        <f>(M107-L107)/(I107+O107-L107)</f>
        <v>0.40229885057471265</v>
      </c>
      <c r="AF107" s="1">
        <f>K107/(H107-L107-P107)</f>
        <v>0.0035714285714285713</v>
      </c>
      <c r="AG107" s="1">
        <f>(Q107+R107)/(I107+O107-L107)</f>
        <v>0.011494252873563218</v>
      </c>
    </row>
    <row r="108" spans="1:33" ht="12.75">
      <c r="A108" t="s">
        <v>164</v>
      </c>
      <c r="B108" t="s">
        <v>163</v>
      </c>
      <c r="C108" s="1">
        <v>1.03</v>
      </c>
      <c r="D108">
        <v>33</v>
      </c>
      <c r="E108" t="s">
        <v>23</v>
      </c>
      <c r="F108">
        <v>0.86</v>
      </c>
      <c r="G108">
        <v>109</v>
      </c>
      <c r="H108">
        <v>341</v>
      </c>
      <c r="I108">
        <v>96</v>
      </c>
      <c r="J108">
        <v>11</v>
      </c>
      <c r="K108">
        <v>1</v>
      </c>
      <c r="L108">
        <v>3</v>
      </c>
      <c r="M108">
        <v>41</v>
      </c>
      <c r="N108">
        <v>37</v>
      </c>
      <c r="O108">
        <v>28</v>
      </c>
      <c r="P108">
        <v>41</v>
      </c>
      <c r="Q108">
        <v>3</v>
      </c>
      <c r="R108">
        <v>2</v>
      </c>
      <c r="S108">
        <f>H108+O108</f>
        <v>369</v>
      </c>
      <c r="T108" s="2">
        <f>I108/H108/(C108^0.438)</f>
        <v>0.27790358522108705</v>
      </c>
      <c r="U108" s="2">
        <f>(I108+O108)/(H108+O108)/(C108^0.438)</f>
        <v>0.3317207316364172</v>
      </c>
      <c r="V108" s="2">
        <f>(I108+J108+2*K108+3*L108)/H108/(C108^0.438)</f>
        <v>0.3415898235009195</v>
      </c>
      <c r="W108" s="3">
        <f>((1.5*I108+J108+2*K108+3*L108+O108+0.7*Q108-R108-0.3*(H108-I108))*0.322)/C108</f>
        <v>37.70213592233009</v>
      </c>
      <c r="X108" s="3">
        <f>(Z108-5.01*0.73)*(H108-I108+R108)/25.5</f>
        <v>2.2765241576242103</v>
      </c>
      <c r="Y108" s="3">
        <f>(Z108-5.01*0.73*F108)*(H108-I108+R108)/25.5</f>
        <v>7.236109804683033</v>
      </c>
      <c r="Z108" s="1">
        <f>W108*25.5/(H108-I108+R108)</f>
        <v>3.892325773357965</v>
      </c>
      <c r="AA108" s="2">
        <f>V108-T108+(U108-T108)/(1-U108)</f>
        <v>0.14421716144779534</v>
      </c>
      <c r="AB108" s="3">
        <f>50+4.25*((AD108-0.686)/(0.686*0.19)+(AE108-0.335)/(0.2*0.335)+(AF108-0.0066)/(0.0066*0.89)+(AG108-0.07)/(0.07*0.91))</f>
        <v>38.35364064097557</v>
      </c>
      <c r="AC108" s="3">
        <f>(Z108-5.01*F108)*(H108-I108+R108)/25.5</f>
        <v>-4.032146430611079</v>
      </c>
      <c r="AD108" s="1">
        <f>(Q108+3)/(Q108+R108+7)</f>
        <v>0.5</v>
      </c>
      <c r="AE108" s="1">
        <f>(M108-L108)/(I108+O108-L108)</f>
        <v>0.3140495867768595</v>
      </c>
      <c r="AF108" s="1">
        <f>K108/(H108-L108-P108)</f>
        <v>0.003367003367003367</v>
      </c>
      <c r="AG108" s="1">
        <f>(Q108+R108)/(I108+O108-L108)</f>
        <v>0.04132231404958678</v>
      </c>
    </row>
    <row r="109" spans="1:33" ht="12.75">
      <c r="A109" t="s">
        <v>96</v>
      </c>
      <c r="B109" t="s">
        <v>93</v>
      </c>
      <c r="C109">
        <v>0.97</v>
      </c>
      <c r="D109">
        <v>26</v>
      </c>
      <c r="E109" t="s">
        <v>25</v>
      </c>
      <c r="F109">
        <v>1.19</v>
      </c>
      <c r="G109">
        <v>120</v>
      </c>
      <c r="H109">
        <v>456</v>
      </c>
      <c r="I109">
        <v>131</v>
      </c>
      <c r="J109">
        <v>20</v>
      </c>
      <c r="K109">
        <v>1</v>
      </c>
      <c r="L109">
        <v>13</v>
      </c>
      <c r="M109">
        <v>47</v>
      </c>
      <c r="N109">
        <v>55</v>
      </c>
      <c r="O109">
        <v>28</v>
      </c>
      <c r="P109">
        <v>89</v>
      </c>
      <c r="Q109">
        <v>1</v>
      </c>
      <c r="R109">
        <v>1</v>
      </c>
      <c r="S109">
        <f>H109+O109</f>
        <v>484</v>
      </c>
      <c r="T109" s="2">
        <f>I109/H109/(C109^0.438)</f>
        <v>0.29113903178953826</v>
      </c>
      <c r="U109" s="2">
        <f>(I109+O109)/(H109+O109)/(C109^0.438)</f>
        <v>0.33292448995124413</v>
      </c>
      <c r="V109" s="2">
        <f>(I109+J109+2*K109+3*L109)/H109/(C109^0.438)</f>
        <v>0.42670758857703317</v>
      </c>
      <c r="W109" s="3">
        <f>((1.5*I109+J109+2*K109+3*L109+O109+0.7*Q109-R109-0.3*(H109-I109))*0.322)/C109</f>
        <v>62.308659793814435</v>
      </c>
      <c r="X109" s="3">
        <f>(Z109-5.01*0.73)*(H109-I109+R109)/25.5</f>
        <v>15.552589205579139</v>
      </c>
      <c r="Y109" s="3">
        <f>(Z109-5.01*0.73*F109)*(H109-I109+R109)/25.5</f>
        <v>6.6689357938144305</v>
      </c>
      <c r="Z109" s="1">
        <f>W109*25.5/(H109-I109+R109)</f>
        <v>4.873836885712478</v>
      </c>
      <c r="AA109" s="2">
        <f>V109-T109+(U109-T109)/(1-U109)</f>
        <v>0.1982083292454162</v>
      </c>
      <c r="AB109" s="3">
        <f>50+4.25*((AD109-0.686)/(0.686*0.19)+(AE109-0.335)/(0.2*0.335)+(AF109-0.0066)/(0.0066*0.89)+(AG109-0.07)/(0.07*0.91))</f>
        <v>29.157832558266456</v>
      </c>
      <c r="AC109" s="3">
        <f>(Z109-5.01*F109)*(H109-I109+R109)/25.5</f>
        <v>-13.91014020618556</v>
      </c>
      <c r="AD109" s="1">
        <f>(Q109+3)/(Q109+R109+7)</f>
        <v>0.4444444444444444</v>
      </c>
      <c r="AE109" s="1">
        <f>(M109-L109)/(I109+O109-L109)</f>
        <v>0.2328767123287671</v>
      </c>
      <c r="AF109" s="1">
        <f>K109/(H109-L109-P109)</f>
        <v>0.002824858757062147</v>
      </c>
      <c r="AG109" s="1">
        <f>(Q109+R109)/(I109+O109-L109)</f>
        <v>0.0136986301369863</v>
      </c>
    </row>
    <row r="110" spans="1:33" ht="12.75">
      <c r="A110" t="s">
        <v>62</v>
      </c>
      <c r="B110" t="s">
        <v>61</v>
      </c>
      <c r="C110">
        <v>1.03</v>
      </c>
      <c r="D110">
        <v>26</v>
      </c>
      <c r="E110" t="s">
        <v>33</v>
      </c>
      <c r="F110">
        <v>0.93</v>
      </c>
      <c r="G110">
        <v>129</v>
      </c>
      <c r="H110">
        <v>409</v>
      </c>
      <c r="I110">
        <v>107</v>
      </c>
      <c r="J110">
        <v>15</v>
      </c>
      <c r="K110">
        <v>2</v>
      </c>
      <c r="L110">
        <v>2</v>
      </c>
      <c r="M110">
        <v>68</v>
      </c>
      <c r="N110">
        <v>27</v>
      </c>
      <c r="O110">
        <v>51</v>
      </c>
      <c r="P110">
        <v>79</v>
      </c>
      <c r="Q110">
        <v>19</v>
      </c>
      <c r="R110">
        <v>7</v>
      </c>
      <c r="S110">
        <f>H110+O110</f>
        <v>460</v>
      </c>
      <c r="T110" s="2">
        <f>I110/H110/(C110^0.438)</f>
        <v>0.25824847478509066</v>
      </c>
      <c r="U110" s="2">
        <f>(I110+O110)/(H110+O110)/(C110^0.438)</f>
        <v>0.33905999466806447</v>
      </c>
      <c r="V110" s="2">
        <f>(I110+J110+2*K110+3*L110)/H110/(C110^0.438)</f>
        <v>0.318586903473196</v>
      </c>
      <c r="W110" s="3">
        <f>((1.5*I110+J110+2*K110+3*L110+O110+0.7*Q110-R110-0.3*(H110-I110))*0.322)/C110</f>
        <v>47.58097087378641</v>
      </c>
      <c r="X110" s="3">
        <f>(Z110-5.01*0.73)*(H110-I110+R110)/25.5</f>
        <v>3.26310028555112</v>
      </c>
      <c r="Y110" s="3">
        <f>(Z110-5.01*0.73*F110)*(H110-I110+R110)/25.5</f>
        <v>6.365351226727591</v>
      </c>
      <c r="Z110" s="1">
        <f>W110*25.5/(H110-I110+R110)</f>
        <v>3.9265849750212087</v>
      </c>
      <c r="AA110" s="2">
        <f>V110-T110+(U110-T110)/(1-U110)</f>
        <v>0.18260598585070872</v>
      </c>
      <c r="AB110" s="3">
        <f>50+4.25*((AD110-0.686)/(0.686*0.19)+(AE110-0.335)/(0.2*0.335)+(AF110-0.0066)/(0.0066*0.89)+(AG110-0.07)/(0.07*0.91))</f>
        <v>61.04254093681007</v>
      </c>
      <c r="AC110" s="3">
        <f>(Z110-5.01*F110)*(H110-I110+R110)/25.5</f>
        <v>-8.878782067390059</v>
      </c>
      <c r="AD110" s="1">
        <f>(Q110+3)/(Q110+R110+7)</f>
        <v>0.6666666666666666</v>
      </c>
      <c r="AE110" s="1">
        <f>(M110-L110)/(I110+O110-L110)</f>
        <v>0.4230769230769231</v>
      </c>
      <c r="AF110" s="1">
        <f>K110/(H110-L110-P110)</f>
        <v>0.006097560975609756</v>
      </c>
      <c r="AG110" s="1">
        <f>(Q110+R110)/(I110+O110-L110)</f>
        <v>0.16666666666666666</v>
      </c>
    </row>
    <row r="111" spans="1:33" ht="12.75">
      <c r="A111" t="s">
        <v>86</v>
      </c>
      <c r="B111" t="s">
        <v>81</v>
      </c>
      <c r="C111">
        <v>0.97</v>
      </c>
      <c r="D111">
        <v>27</v>
      </c>
      <c r="E111" t="s">
        <v>27</v>
      </c>
      <c r="F111">
        <v>1.01</v>
      </c>
      <c r="G111">
        <v>109</v>
      </c>
      <c r="H111">
        <v>321</v>
      </c>
      <c r="I111">
        <v>68</v>
      </c>
      <c r="J111">
        <v>14</v>
      </c>
      <c r="K111">
        <v>2</v>
      </c>
      <c r="L111">
        <v>19</v>
      </c>
      <c r="M111">
        <v>36</v>
      </c>
      <c r="N111">
        <v>49</v>
      </c>
      <c r="O111">
        <v>29</v>
      </c>
      <c r="P111">
        <v>90</v>
      </c>
      <c r="Q111">
        <v>1</v>
      </c>
      <c r="R111">
        <v>1</v>
      </c>
      <c r="S111">
        <f>H111+O111</f>
        <v>350</v>
      </c>
      <c r="T111" s="2">
        <f>I111/H111/(C111^0.438)</f>
        <v>0.21468310141804003</v>
      </c>
      <c r="U111" s="2">
        <f>(I111+O111)/(H111+O111)/(C111^0.438)</f>
        <v>0.2808650306240972</v>
      </c>
      <c r="V111" s="2">
        <f>(I111+J111+2*K111+3*L111)/H111/(C111^0.438)</f>
        <v>0.45146593386440775</v>
      </c>
      <c r="W111" s="3">
        <f>((1.5*I111+J111+2*K111+3*L111+O111+0.7*Q111-R111-0.3*(H111-I111))*0.322)/C111</f>
        <v>43.08824742268042</v>
      </c>
      <c r="X111" s="3">
        <f>(Z111-5.01*0.73)*(H111-I111+R111)/25.5</f>
        <v>6.658670952092188</v>
      </c>
      <c r="Y111" s="3">
        <f>(Z111-5.01*0.73*F111)*(H111-I111+R111)/25.5</f>
        <v>6.294375187386303</v>
      </c>
      <c r="Z111" s="1">
        <f>W111*25.5/(H111-I111+R111)</f>
        <v>4.325788619206105</v>
      </c>
      <c r="AA111" s="2">
        <f>V111-T111+(U111-T111)/(1-U111)</f>
        <v>0.32881274619606726</v>
      </c>
      <c r="AB111" s="3">
        <f>50+4.25*((AD111-0.686)/(0.686*0.19)+(AE111-0.335)/(0.2*0.335)+(AF111-0.0066)/(0.0066*0.89)+(AG111-0.07)/(0.07*0.91))</f>
        <v>33.789559706784374</v>
      </c>
      <c r="AC111" s="3">
        <f>(Z111-5.01*F111)*(H111-I111+R111)/25.5</f>
        <v>-7.314317283201935</v>
      </c>
      <c r="AD111" s="1">
        <f>(Q111+3)/(Q111+R111+7)</f>
        <v>0.4444444444444444</v>
      </c>
      <c r="AE111" s="1">
        <f>(M111-L111)/(I111+O111-L111)</f>
        <v>0.21794871794871795</v>
      </c>
      <c r="AF111" s="1">
        <f>K111/(H111-L111-P111)</f>
        <v>0.009433962264150943</v>
      </c>
      <c r="AG111" s="1">
        <f>(Q111+R111)/(I111+O111-L111)</f>
        <v>0.02564102564102564</v>
      </c>
    </row>
    <row r="112" spans="1:33" ht="12.75">
      <c r="A112" t="s">
        <v>95</v>
      </c>
      <c r="B112" t="s">
        <v>93</v>
      </c>
      <c r="C112">
        <v>0.97</v>
      </c>
      <c r="D112">
        <v>32</v>
      </c>
      <c r="E112" t="s">
        <v>33</v>
      </c>
      <c r="F112">
        <v>0.93</v>
      </c>
      <c r="G112">
        <v>75</v>
      </c>
      <c r="H112">
        <v>278</v>
      </c>
      <c r="I112">
        <v>73</v>
      </c>
      <c r="J112">
        <v>11</v>
      </c>
      <c r="K112">
        <v>0</v>
      </c>
      <c r="L112">
        <v>3</v>
      </c>
      <c r="M112">
        <v>37</v>
      </c>
      <c r="N112">
        <v>26</v>
      </c>
      <c r="O112">
        <v>27</v>
      </c>
      <c r="P112">
        <v>38</v>
      </c>
      <c r="Q112">
        <v>10</v>
      </c>
      <c r="R112">
        <v>2</v>
      </c>
      <c r="S112">
        <f>H112+O112</f>
        <v>305</v>
      </c>
      <c r="T112" s="2">
        <f>I112/H112/(C112^0.438)</f>
        <v>0.26611664809188174</v>
      </c>
      <c r="U112" s="2">
        <f>(I112+O112)/(H112+O112)/(C112^0.438)</f>
        <v>0.33227230258047663</v>
      </c>
      <c r="V112" s="2">
        <f>(I112+J112+2*K112+3*L112)/H112/(C112^0.438)</f>
        <v>0.33902531880198633</v>
      </c>
      <c r="W112" s="3">
        <f>((1.5*I112+J112+2*K112+3*L112+O112+0.7*Q112-R112-0.3*(H112-I112))*0.322)/C112</f>
        <v>33.1958762886598</v>
      </c>
      <c r="X112" s="3">
        <f>(Z112-5.01*0.73)*(H112-I112+R112)/25.5</f>
        <v>3.507205700424506</v>
      </c>
      <c r="Y112" s="3">
        <f>(Z112-5.01*0.73*F112)*(H112-I112+R112)/25.5</f>
        <v>5.585412641600977</v>
      </c>
      <c r="Z112" s="1">
        <f>W112*25.5/(H112-I112+R112)</f>
        <v>4.089347079037801</v>
      </c>
      <c r="AA112" s="2">
        <f>V112-T112+(U112-T112)/(1-U112)</f>
        <v>0.1719844687401364</v>
      </c>
      <c r="AB112" s="3">
        <f>50+4.25*((AD112-0.686)/(0.686*0.19)+(AE112-0.335)/(0.2*0.335)+(AF112-0.0066)/(0.0066*0.89)+(AG112-0.07)/(0.07*0.91))</f>
        <v>49.734126212626855</v>
      </c>
      <c r="AC112" s="3">
        <f>(Z112-5.01*F112)*(H112-I112+R112)/25.5</f>
        <v>-4.6266766525166725</v>
      </c>
      <c r="AD112" s="1">
        <f>(Q112+3)/(Q112+R112+7)</f>
        <v>0.6842105263157895</v>
      </c>
      <c r="AE112" s="1">
        <f>(M112-L112)/(I112+O112-L112)</f>
        <v>0.35051546391752575</v>
      </c>
      <c r="AF112" s="1">
        <f>K112/(H112-L112-P112)</f>
        <v>0</v>
      </c>
      <c r="AG112" s="1">
        <f>(Q112+R112)/(I112+O112-L112)</f>
        <v>0.12371134020618557</v>
      </c>
    </row>
    <row r="113" spans="1:33" ht="12.75">
      <c r="A113" t="s">
        <v>89</v>
      </c>
      <c r="B113" t="s">
        <v>81</v>
      </c>
      <c r="C113">
        <v>0.97</v>
      </c>
      <c r="D113">
        <v>28</v>
      </c>
      <c r="E113" t="s">
        <v>20</v>
      </c>
      <c r="F113">
        <v>1.02</v>
      </c>
      <c r="G113">
        <v>79</v>
      </c>
      <c r="H113">
        <v>332</v>
      </c>
      <c r="I113">
        <v>107</v>
      </c>
      <c r="J113">
        <v>9</v>
      </c>
      <c r="K113">
        <v>3</v>
      </c>
      <c r="L113">
        <v>2</v>
      </c>
      <c r="M113">
        <v>41</v>
      </c>
      <c r="N113">
        <v>26</v>
      </c>
      <c r="O113">
        <v>7</v>
      </c>
      <c r="P113">
        <v>50</v>
      </c>
      <c r="Q113">
        <v>19</v>
      </c>
      <c r="R113">
        <v>13</v>
      </c>
      <c r="S113">
        <f>H113+O113</f>
        <v>339</v>
      </c>
      <c r="T113" s="2">
        <f>I113/H113/(C113^0.438)</f>
        <v>0.3266176685154776</v>
      </c>
      <c r="U113" s="2">
        <f>(I113+O113)/(H113+O113)/(C113^0.438)</f>
        <v>0.3407996448590907</v>
      </c>
      <c r="V113" s="2">
        <f>(I113+J113+2*K113+3*L113)/H113/(C113^0.438)</f>
        <v>0.3907202015886087</v>
      </c>
      <c r="W113" s="3">
        <f>((1.5*I113+J113+2*K113+3*L113+O113+0.7*Q113-R113-0.3*(H113-I113))*0.322)/C113</f>
        <v>40.266597938144336</v>
      </c>
      <c r="X113" s="3">
        <f>(Z113-5.01*0.73)*(H113-I113+R113)/25.5</f>
        <v>6.131797938144337</v>
      </c>
      <c r="Y113" s="3">
        <f>(Z113-5.01*0.73*F113)*(H113-I113+R113)/25.5</f>
        <v>5.449101938144338</v>
      </c>
      <c r="Z113" s="1">
        <f>W113*25.5/(H113-I113+R113)</f>
        <v>4.3142783505154645</v>
      </c>
      <c r="AA113" s="2">
        <f>V113-T113+(U113-T113)/(1-U113)</f>
        <v>0.08561644190678401</v>
      </c>
      <c r="AB113" s="3">
        <f>50+4.25*((AD113-0.686)/(0.686*0.19)+(AE113-0.335)/(0.2*0.335)+(AF113-0.0066)/(0.0066*0.89)+(AG113-0.07)/(0.07*0.91))</f>
        <v>64.23254543344171</v>
      </c>
      <c r="AC113" s="3">
        <f>(Z113-5.01*F113)*(H113-I113+R113)/25.5</f>
        <v>-7.428602061855663</v>
      </c>
      <c r="AD113" s="1">
        <f>(Q113+3)/(Q113+R113+7)</f>
        <v>0.5641025641025641</v>
      </c>
      <c r="AE113" s="1">
        <f>(M113-L113)/(I113+O113-L113)</f>
        <v>0.3482142857142857</v>
      </c>
      <c r="AF113" s="1">
        <f>K113/(H113-L113-P113)</f>
        <v>0.010714285714285714</v>
      </c>
      <c r="AG113" s="1">
        <f>(Q113+R113)/(I113+O113-L113)</f>
        <v>0.2857142857142857</v>
      </c>
    </row>
    <row r="114" spans="1:33" ht="12.75">
      <c r="A114" t="s">
        <v>51</v>
      </c>
      <c r="B114" t="s">
        <v>136</v>
      </c>
      <c r="C114" s="1">
        <v>0.94</v>
      </c>
      <c r="D114">
        <v>32</v>
      </c>
      <c r="E114" t="s">
        <v>27</v>
      </c>
      <c r="F114">
        <v>1.01</v>
      </c>
      <c r="G114">
        <v>113</v>
      </c>
      <c r="H114">
        <v>359</v>
      </c>
      <c r="I114">
        <v>97</v>
      </c>
      <c r="J114">
        <v>19</v>
      </c>
      <c r="K114">
        <v>2</v>
      </c>
      <c r="L114">
        <v>6</v>
      </c>
      <c r="M114">
        <v>38</v>
      </c>
      <c r="N114">
        <v>47</v>
      </c>
      <c r="O114">
        <v>16</v>
      </c>
      <c r="P114">
        <v>70</v>
      </c>
      <c r="Q114">
        <v>10</v>
      </c>
      <c r="R114">
        <v>3</v>
      </c>
      <c r="S114">
        <f>H114+O114</f>
        <v>375</v>
      </c>
      <c r="T114" s="2">
        <f>I114/H114/(C114^0.438)</f>
        <v>0.27761778562253975</v>
      </c>
      <c r="U114" s="2">
        <f>(I114+O114)/(H114+O114)/(C114^0.438)</f>
        <v>0.3096115658927717</v>
      </c>
      <c r="V114" s="2">
        <f>(I114+J114+2*K114+3*L114)/H114/(C114^0.438)</f>
        <v>0.394961385731036</v>
      </c>
      <c r="W114" s="3">
        <f>((1.5*I114+J114+2*K114+3*L114+O114+0.7*Q114-R114-0.3*(H114-I114))*0.322)/C114</f>
        <v>43.81255319148937</v>
      </c>
      <c r="X114" s="3">
        <f>(Z114-5.01*0.73)*(H114-I114+R114)/25.5</f>
        <v>5.805317897371724</v>
      </c>
      <c r="Y114" s="3">
        <f>(Z114-5.01*0.73*F114)*(H114-I114+R114)/25.5</f>
        <v>5.425245544430546</v>
      </c>
      <c r="Z114" s="1">
        <f>W114*25.5/(H114-I114+R114)</f>
        <v>4.21592492974709</v>
      </c>
      <c r="AA114" s="2">
        <f>V114-T114+(U114-T114)/(1-U114)</f>
        <v>0.16368530962975228</v>
      </c>
      <c r="AB114" s="3">
        <f>50+4.25*((AD114-0.686)/(0.686*0.19)+(AE114-0.335)/(0.2*0.335)+(AF114-0.0066)/(0.0066*0.89)+(AG114-0.07)/(0.07*0.91))</f>
        <v>50.32041821743137</v>
      </c>
      <c r="AC114" s="3">
        <f>(Z114-5.01*F114)*(H114-I114+R114)/25.5</f>
        <v>-8.772799749687104</v>
      </c>
      <c r="AD114" s="1">
        <f>(Q114+3)/(Q114+R114+7)</f>
        <v>0.65</v>
      </c>
      <c r="AE114" s="1">
        <f>(M114-L114)/(I114+O114-L114)</f>
        <v>0.29906542056074764</v>
      </c>
      <c r="AF114" s="1">
        <f>K114/(H114-L114-P114)</f>
        <v>0.007067137809187279</v>
      </c>
      <c r="AG114" s="1">
        <f>(Q114+R114)/(I114+O114-L114)</f>
        <v>0.12149532710280374</v>
      </c>
    </row>
    <row r="115" spans="1:33" ht="12.75">
      <c r="A115" t="s">
        <v>155</v>
      </c>
      <c r="B115" t="s">
        <v>152</v>
      </c>
      <c r="C115" s="1">
        <v>1.06</v>
      </c>
      <c r="D115">
        <v>37</v>
      </c>
      <c r="E115" t="s">
        <v>31</v>
      </c>
      <c r="F115">
        <v>1.12</v>
      </c>
      <c r="G115">
        <v>104</v>
      </c>
      <c r="H115">
        <v>344</v>
      </c>
      <c r="I115">
        <v>99</v>
      </c>
      <c r="J115">
        <v>25</v>
      </c>
      <c r="K115">
        <v>2</v>
      </c>
      <c r="L115">
        <v>1</v>
      </c>
      <c r="M115">
        <v>55</v>
      </c>
      <c r="N115">
        <v>27</v>
      </c>
      <c r="O115">
        <v>43</v>
      </c>
      <c r="P115">
        <v>28</v>
      </c>
      <c r="Q115">
        <v>14</v>
      </c>
      <c r="R115">
        <v>9</v>
      </c>
      <c r="S115">
        <f>H115+O115</f>
        <v>387</v>
      </c>
      <c r="T115" s="2">
        <f>I115/H115/(C115^0.438)</f>
        <v>0.2805387018584385</v>
      </c>
      <c r="U115" s="2">
        <f>(I115+O115)/(H115+O115)/(C115^0.438)</f>
        <v>0.3576789734132279</v>
      </c>
      <c r="V115" s="2">
        <f>(I115+J115+2*K115+3*L115)/H115/(C115^0.438)</f>
        <v>0.3712178782167216</v>
      </c>
      <c r="W115" s="3">
        <f>((1.5*I115+J115+2*K115+3*L115+O115+0.7*Q115-R115-0.3*(H115-I115))*0.322)/C115</f>
        <v>45.80905660377359</v>
      </c>
      <c r="X115" s="3">
        <f>(Z115-5.01*0.73)*(H115-I115+R115)/25.5</f>
        <v>9.379480133185352</v>
      </c>
      <c r="Y115" s="3">
        <f>(Z115-5.01*0.73*F115)*(H115-I115+R115)/25.5</f>
        <v>5.007930956714763</v>
      </c>
      <c r="Z115" s="1">
        <f>W115*25.5/(H115-I115+R115)</f>
        <v>4.5989407220323875</v>
      </c>
      <c r="AA115" s="2">
        <f>V115-T115+(U115-T115)/(1-U115)</f>
        <v>0.21077530954063414</v>
      </c>
      <c r="AB115" s="3">
        <f>50+4.25*((AD115-0.686)/(0.686*0.19)+(AE115-0.335)/(0.2*0.335)+(AF115-0.0066)/(0.0066*0.89)+(AG115-0.07)/(0.07*0.91))</f>
        <v>55.18377578615299</v>
      </c>
      <c r="AC115" s="3">
        <f>(Z115-5.01*F115)*(H115-I115+R115)/25.5</f>
        <v>-10.082896337402888</v>
      </c>
      <c r="AD115" s="1">
        <f>(Q115+3)/(Q115+R115+7)</f>
        <v>0.5666666666666667</v>
      </c>
      <c r="AE115" s="1">
        <f>(M115-L115)/(I115+O115-L115)</f>
        <v>0.3829787234042553</v>
      </c>
      <c r="AF115" s="1">
        <f>K115/(H115-L115-P115)</f>
        <v>0.006349206349206349</v>
      </c>
      <c r="AG115" s="1">
        <f>(Q115+R115)/(I115+O115-L115)</f>
        <v>0.16312056737588654</v>
      </c>
    </row>
    <row r="116" spans="1:33" ht="12.75">
      <c r="A116" t="s">
        <v>169</v>
      </c>
      <c r="B116" t="s">
        <v>163</v>
      </c>
      <c r="C116" s="1">
        <v>1.03</v>
      </c>
      <c r="D116">
        <v>23</v>
      </c>
      <c r="E116" t="s">
        <v>29</v>
      </c>
      <c r="F116">
        <v>1.12</v>
      </c>
      <c r="G116">
        <v>111</v>
      </c>
      <c r="H116">
        <v>426</v>
      </c>
      <c r="I116">
        <v>122</v>
      </c>
      <c r="J116">
        <v>24</v>
      </c>
      <c r="K116">
        <v>7</v>
      </c>
      <c r="L116">
        <v>1</v>
      </c>
      <c r="M116">
        <v>55</v>
      </c>
      <c r="N116">
        <v>28</v>
      </c>
      <c r="O116">
        <v>31</v>
      </c>
      <c r="P116">
        <v>84</v>
      </c>
      <c r="Q116">
        <v>15</v>
      </c>
      <c r="R116">
        <v>3</v>
      </c>
      <c r="S116">
        <f>H116+O116</f>
        <v>457</v>
      </c>
      <c r="T116" s="2">
        <f>I116/H116/(C116^0.438)</f>
        <v>0.2827011187492093</v>
      </c>
      <c r="U116" s="2">
        <f>(I116+O116)/(H116+O116)/(C116^0.438)</f>
        <v>0.33048558879786133</v>
      </c>
      <c r="V116" s="2">
        <f>(I116+J116+2*K116+3*L116)/H116/(C116^0.438)</f>
        <v>0.3777072324272222</v>
      </c>
      <c r="W116" s="3">
        <f>((1.5*I116+J116+2*K116+3*L116+O116+0.7*Q116-R116-0.3*(H116-I116))*0.322)/C116</f>
        <v>53.55203883495146</v>
      </c>
      <c r="X116" s="3">
        <f>(Z116-5.01*0.73)*(H116-I116+R116)/25.5</f>
        <v>9.521015305539697</v>
      </c>
      <c r="Y116" s="3">
        <f>(Z116-5.01*0.73*F116)*(H116-I116+R116)/25.5</f>
        <v>4.237292482010285</v>
      </c>
      <c r="Z116" s="1">
        <f>W116*25.5/(H116-I116+R116)</f>
        <v>4.448133518864046</v>
      </c>
      <c r="AA116" s="2">
        <f>V116-T116+(U116-T116)/(1-U116)</f>
        <v>0.16637794563433067</v>
      </c>
      <c r="AB116" s="3">
        <f>50+4.25*((AD116-0.686)/(0.686*0.19)+(AE116-0.335)/(0.2*0.335)+(AF116-0.0066)/(0.0066*0.89)+(AG116-0.07)/(0.07*0.91))</f>
        <v>65.70178040067961</v>
      </c>
      <c r="AC116" s="3">
        <f>(Z116-5.01*F116)*(H116-I116+R116)/25.5</f>
        <v>-14.002408223872074</v>
      </c>
      <c r="AD116" s="1">
        <f>(Q116+3)/(Q116+R116+7)</f>
        <v>0.72</v>
      </c>
      <c r="AE116" s="1">
        <f>(M116-L116)/(I116+O116-L116)</f>
        <v>0.35526315789473684</v>
      </c>
      <c r="AF116" s="1">
        <f>K116/(H116-L116-P116)</f>
        <v>0.020527859237536656</v>
      </c>
      <c r="AG116" s="1">
        <f>(Q116+R116)/(I116+O116-L116)</f>
        <v>0.11842105263157894</v>
      </c>
    </row>
    <row r="117" spans="1:33" ht="12.75">
      <c r="A117" t="s">
        <v>148</v>
      </c>
      <c r="B117" t="s">
        <v>144</v>
      </c>
      <c r="C117" s="1">
        <v>0.99</v>
      </c>
      <c r="D117">
        <v>29</v>
      </c>
      <c r="E117" t="s">
        <v>35</v>
      </c>
      <c r="F117">
        <v>0.89</v>
      </c>
      <c r="G117">
        <v>119</v>
      </c>
      <c r="H117">
        <v>404</v>
      </c>
      <c r="I117">
        <v>103</v>
      </c>
      <c r="J117">
        <v>21</v>
      </c>
      <c r="K117">
        <v>0</v>
      </c>
      <c r="L117">
        <v>8</v>
      </c>
      <c r="M117">
        <v>35</v>
      </c>
      <c r="N117">
        <v>60</v>
      </c>
      <c r="O117">
        <v>24</v>
      </c>
      <c r="P117">
        <v>41</v>
      </c>
      <c r="Q117">
        <v>0</v>
      </c>
      <c r="R117">
        <v>2</v>
      </c>
      <c r="S117">
        <f>H117+O117</f>
        <v>428</v>
      </c>
      <c r="T117" s="2">
        <f>I117/H117/(C117^0.438)</f>
        <v>0.25607527298425353</v>
      </c>
      <c r="U117" s="2">
        <f>(I117+O117)/(H117+O117)/(C117^0.438)</f>
        <v>0.2980380661073424</v>
      </c>
      <c r="V117" s="2">
        <f>(I117+J117+2*K117+3*L117)/H117/(C117^0.438)</f>
        <v>0.3679528194336847</v>
      </c>
      <c r="W117" s="3">
        <f>((1.5*I117+J117+2*K117+3*L117+O117+0.7*Q117-R117-0.3*(H117-I117))*0.322)/C117</f>
        <v>42.67313131313131</v>
      </c>
      <c r="X117" s="3">
        <f>(Z117-5.01*0.73)*(H117-I117+R117)/25.5</f>
        <v>-0.7841980986333943</v>
      </c>
      <c r="Y117" s="3">
        <f>(Z117-5.01*0.73*F117)*(H117-I117+R117)/25.5</f>
        <v>3.9961081366607214</v>
      </c>
      <c r="Z117" s="1">
        <f>W117*25.5/(H117-I117+R117)</f>
        <v>3.591303130313031</v>
      </c>
      <c r="AA117" s="2">
        <f>V117-T117+(U117-T117)/(1-U117)</f>
        <v>0.17165684657527774</v>
      </c>
      <c r="AB117" s="3">
        <f>50+4.25*((AD117-0.686)/(0.686*0.19)+(AE117-0.335)/(0.2*0.335)+(AF117-0.0066)/(0.0066*0.89)+(AG117-0.07)/(0.07*0.91))</f>
        <v>23.318629381757347</v>
      </c>
      <c r="AC117" s="3">
        <f>(Z117-5.01*F117)*(H117-I117+R117)/25.5</f>
        <v>-10.309092216280455</v>
      </c>
      <c r="AD117" s="1">
        <f>(Q117+3)/(Q117+R117+7)</f>
        <v>0.3333333333333333</v>
      </c>
      <c r="AE117" s="1">
        <f>(M117-L117)/(I117+O117-L117)</f>
        <v>0.226890756302521</v>
      </c>
      <c r="AF117" s="1">
        <f>K117/(H117-L117-P117)</f>
        <v>0</v>
      </c>
      <c r="AG117" s="1">
        <f>(Q117+R117)/(I117+O117-L117)</f>
        <v>0.01680672268907563</v>
      </c>
    </row>
    <row r="118" spans="1:33" ht="12.75">
      <c r="A118" t="s">
        <v>120</v>
      </c>
      <c r="B118" t="s">
        <v>115</v>
      </c>
      <c r="C118" s="1">
        <v>1.01</v>
      </c>
      <c r="D118">
        <v>36</v>
      </c>
      <c r="E118" t="s">
        <v>25</v>
      </c>
      <c r="F118">
        <v>1.19</v>
      </c>
      <c r="G118">
        <v>127</v>
      </c>
      <c r="H118">
        <v>425</v>
      </c>
      <c r="I118">
        <v>110</v>
      </c>
      <c r="J118">
        <v>20</v>
      </c>
      <c r="K118">
        <v>1</v>
      </c>
      <c r="L118">
        <v>9</v>
      </c>
      <c r="M118">
        <v>45</v>
      </c>
      <c r="N118">
        <v>48</v>
      </c>
      <c r="O118">
        <v>61</v>
      </c>
      <c r="P118">
        <v>61</v>
      </c>
      <c r="Q118">
        <v>0</v>
      </c>
      <c r="R118">
        <v>0</v>
      </c>
      <c r="S118">
        <f>H118+O118</f>
        <v>486</v>
      </c>
      <c r="T118" s="2">
        <f>I118/H118/(C118^0.438)</f>
        <v>0.2576979675997885</v>
      </c>
      <c r="U118" s="2">
        <f>(I118+O118)/(H118+O118)/(C118^0.438)</f>
        <v>0.350321732048534</v>
      </c>
      <c r="V118" s="2">
        <f>(I118+J118+2*K118+3*L118)/H118/(C118^0.438)</f>
        <v>0.37249069862151246</v>
      </c>
      <c r="W118" s="3">
        <f>((1.5*I118+J118+2*K118+3*L118+O118+0.7*Q118-R118-0.3*(H118-I118))*0.322)/C118</f>
        <v>57.54554455445545</v>
      </c>
      <c r="X118" s="3">
        <f>(Z118-5.01*0.73)*(H118-I118+R118)/25.5</f>
        <v>12.367132789749567</v>
      </c>
      <c r="Y118" s="3">
        <f>(Z118-5.01*0.73*F118)*(H118-I118+R118)/25.5</f>
        <v>3.783234554455449</v>
      </c>
      <c r="Z118" s="1">
        <f>W118*25.5/(H118-I118+R118)</f>
        <v>4.6584488448844885</v>
      </c>
      <c r="AA118" s="2">
        <f>V118-T118+(U118-T118)/(1-U118)</f>
        <v>0.25736139772624866</v>
      </c>
      <c r="AB118" s="3">
        <f>50+4.25*((AD118-0.686)/(0.686*0.19)+(AE118-0.335)/(0.2*0.335)+(AF118-0.0066)/(0.0066*0.89)+(AG118-0.07)/(0.07*0.91))</f>
        <v>27.044699967744194</v>
      </c>
      <c r="AC118" s="3">
        <f>(Z118-5.01*F118)*(H118-I118+R118)/25.5</f>
        <v>-16.10145544554454</v>
      </c>
      <c r="AD118" s="1">
        <f>(Q118+3)/(Q118+R118+7)</f>
        <v>0.42857142857142855</v>
      </c>
      <c r="AE118" s="1">
        <f>(M118-L118)/(I118+O118-L118)</f>
        <v>0.2222222222222222</v>
      </c>
      <c r="AF118" s="1">
        <f>K118/(H118-L118-P118)</f>
        <v>0.0028169014084507044</v>
      </c>
      <c r="AG118" s="1">
        <f>(Q118+R118)/(I118+O118-L118)</f>
        <v>0</v>
      </c>
    </row>
    <row r="119" spans="1:33" ht="12.75">
      <c r="A119" t="s">
        <v>159</v>
      </c>
      <c r="B119" t="s">
        <v>152</v>
      </c>
      <c r="C119" s="1">
        <v>1.06</v>
      </c>
      <c r="D119">
        <v>24</v>
      </c>
      <c r="E119" t="s">
        <v>20</v>
      </c>
      <c r="F119">
        <v>1.02</v>
      </c>
      <c r="G119">
        <v>115</v>
      </c>
      <c r="H119">
        <v>371</v>
      </c>
      <c r="I119">
        <v>92</v>
      </c>
      <c r="J119">
        <v>20</v>
      </c>
      <c r="K119">
        <v>4</v>
      </c>
      <c r="L119">
        <v>14</v>
      </c>
      <c r="M119">
        <v>58</v>
      </c>
      <c r="N119">
        <v>46</v>
      </c>
      <c r="O119">
        <v>23</v>
      </c>
      <c r="P119">
        <v>113</v>
      </c>
      <c r="Q119">
        <v>1</v>
      </c>
      <c r="R119">
        <v>1</v>
      </c>
      <c r="S119">
        <f>H119+O119</f>
        <v>394</v>
      </c>
      <c r="T119" s="2">
        <f>I119/H119/(C119^0.438)</f>
        <v>0.2417296642003828</v>
      </c>
      <c r="U119" s="2">
        <f>(I119+O119)/(H119+O119)/(C119^0.438)</f>
        <v>0.28452317708864855</v>
      </c>
      <c r="V119" s="2">
        <f>(I119+J119+2*K119+3*L119)/H119/(C119^0.438)</f>
        <v>0.42565440870067406</v>
      </c>
      <c r="W119" s="3">
        <f>((1.5*I119+J119+2*K119+3*L119+O119+0.7*Q119-R119-0.3*(H119-I119))*0.322)/C119</f>
        <v>44.654716981132076</v>
      </c>
      <c r="X119" s="3">
        <f>(Z119-5.01*0.73)*(H119-I119+R119)/25.5</f>
        <v>4.496128745837962</v>
      </c>
      <c r="Y119" s="3">
        <f>(Z119-5.01*0.73*F119)*(H119-I119+R119)/25.5</f>
        <v>3.6929569811320797</v>
      </c>
      <c r="Z119" s="1">
        <f>W119*25.5/(H119-I119+R119)</f>
        <v>4.066768867924528</v>
      </c>
      <c r="AA119" s="2">
        <f>V119-T119+(U119-T119)/(1-U119)</f>
        <v>0.24373592428684868</v>
      </c>
      <c r="AB119" s="3">
        <f>50+4.25*((AD119-0.686)/(0.686*0.19)+(AE119-0.335)/(0.2*0.335)+(AF119-0.0066)/(0.0066*0.89)+(AG119-0.07)/(0.07*0.91))</f>
        <v>52.244360704044475</v>
      </c>
      <c r="AC119" s="3">
        <f>(Z119-5.01*F119)*(H119-I119+R119)/25.5</f>
        <v>-11.45728301886792</v>
      </c>
      <c r="AD119" s="1">
        <f>(Q119+3)/(Q119+R119+7)</f>
        <v>0.4444444444444444</v>
      </c>
      <c r="AE119" s="1">
        <f>(M119-L119)/(I119+O119-L119)</f>
        <v>0.43564356435643564</v>
      </c>
      <c r="AF119" s="1">
        <f>K119/(H119-L119-P119)</f>
        <v>0.01639344262295082</v>
      </c>
      <c r="AG119" s="1">
        <f>(Q119+R119)/(I119+O119-L119)</f>
        <v>0.019801980198019802</v>
      </c>
    </row>
    <row r="120" spans="1:33" ht="12.75">
      <c r="A120" t="s">
        <v>60</v>
      </c>
      <c r="B120" t="s">
        <v>61</v>
      </c>
      <c r="C120">
        <v>1.03</v>
      </c>
      <c r="D120">
        <v>26</v>
      </c>
      <c r="E120" t="s">
        <v>27</v>
      </c>
      <c r="F120">
        <v>1.01</v>
      </c>
      <c r="G120">
        <v>144</v>
      </c>
      <c r="H120">
        <v>490</v>
      </c>
      <c r="I120">
        <v>117</v>
      </c>
      <c r="J120">
        <v>25</v>
      </c>
      <c r="K120">
        <v>0</v>
      </c>
      <c r="L120">
        <v>21</v>
      </c>
      <c r="M120">
        <v>67</v>
      </c>
      <c r="N120">
        <v>69</v>
      </c>
      <c r="O120">
        <v>34</v>
      </c>
      <c r="P120">
        <v>81</v>
      </c>
      <c r="Q120">
        <v>1</v>
      </c>
      <c r="R120">
        <v>2</v>
      </c>
      <c r="S120">
        <f>H120+O120</f>
        <v>524</v>
      </c>
      <c r="T120" s="2">
        <f>I120/H120/(C120^0.438)</f>
        <v>0.23570406759280843</v>
      </c>
      <c r="U120" s="2">
        <f>(I120+O120)/(H120+O120)/(C120^0.438)</f>
        <v>0.28446114636249586</v>
      </c>
      <c r="V120" s="2">
        <f>(I120+J120+2*K120+3*L120)/H120/(C120^0.438)</f>
        <v>0.41298575945748484</v>
      </c>
      <c r="W120" s="3">
        <f>((1.5*I120+J120+2*K120+3*L120+O120+0.7*Q120-R120-0.3*(H120-I120))*0.322)/C120</f>
        <v>57.616116504854375</v>
      </c>
      <c r="X120" s="3">
        <f>(Z120-5.01*0.73)*(H120-I120+R120)/25.5</f>
        <v>3.832292975442617</v>
      </c>
      <c r="Y120" s="3">
        <f>(Z120-5.01*0.73*F120)*(H120-I120+R120)/25.5</f>
        <v>3.294454740148497</v>
      </c>
      <c r="Z120" s="1">
        <f>W120*25.5/(H120-I120+R120)</f>
        <v>3.9178959223300978</v>
      </c>
      <c r="AA120" s="2">
        <f>V120-T120+(U120-T120)/(1-U120)</f>
        <v>0.24542205702000874</v>
      </c>
      <c r="AB120" s="3">
        <f>50+4.25*((AD120-0.686)/(0.686*0.19)+(AE120-0.335)/(0.2*0.335)+(AF120-0.0066)/(0.0066*0.89)+(AG120-0.07)/(0.07*0.91))</f>
        <v>33.963913592433634</v>
      </c>
      <c r="AC120" s="3">
        <f>(Z120-5.01*F120)*(H120-I120+R120)/25.5</f>
        <v>-16.797118789263273</v>
      </c>
      <c r="AD120" s="1">
        <f>(Q120+3)/(Q120+R120+7)</f>
        <v>0.4</v>
      </c>
      <c r="AE120" s="1">
        <f>(M120-L120)/(I120+O120-L120)</f>
        <v>0.35384615384615387</v>
      </c>
      <c r="AF120" s="1">
        <f>K120/(H120-L120-P120)</f>
        <v>0</v>
      </c>
      <c r="AG120" s="1">
        <f>(Q120+R120)/(I120+O120-L120)</f>
        <v>0.023076923076923078</v>
      </c>
    </row>
    <row r="121" spans="1:33" ht="12.75">
      <c r="A121" t="s">
        <v>123</v>
      </c>
      <c r="B121" t="s">
        <v>115</v>
      </c>
      <c r="C121" s="1">
        <v>1.01</v>
      </c>
      <c r="D121">
        <v>39</v>
      </c>
      <c r="E121" t="s">
        <v>44</v>
      </c>
      <c r="F121">
        <v>1.19</v>
      </c>
      <c r="G121">
        <v>107</v>
      </c>
      <c r="H121">
        <v>307</v>
      </c>
      <c r="I121">
        <v>75</v>
      </c>
      <c r="J121">
        <v>12</v>
      </c>
      <c r="K121">
        <v>1</v>
      </c>
      <c r="L121">
        <v>17</v>
      </c>
      <c r="M121">
        <v>40</v>
      </c>
      <c r="N121">
        <v>65</v>
      </c>
      <c r="O121">
        <v>25</v>
      </c>
      <c r="P121">
        <v>55</v>
      </c>
      <c r="Q121">
        <v>1</v>
      </c>
      <c r="R121">
        <v>0</v>
      </c>
      <c r="S121">
        <f>H121+O121</f>
        <v>332</v>
      </c>
      <c r="T121" s="2">
        <f>I121/H121/(C121^0.438)</f>
        <v>0.2432372732378815</v>
      </c>
      <c r="U121" s="2">
        <f>(I121+O121)/(H121+O121)/(C121^0.438)</f>
        <v>0.2998949513414844</v>
      </c>
      <c r="V121" s="2">
        <f>(I121+J121+2*K121+3*L121)/H121/(C121^0.438)</f>
        <v>0.4540429100440454</v>
      </c>
      <c r="W121" s="3">
        <f>((1.5*I121+J121+2*K121+3*L121+O121+0.7*Q121-R121-0.3*(H121-I121))*0.322)/C121</f>
        <v>42.59326732673267</v>
      </c>
      <c r="X121" s="3">
        <f>(Z121-5.01*0.73)*(H121-I121+R121)/25.5</f>
        <v>9.319008503203264</v>
      </c>
      <c r="Y121" s="3">
        <f>(Z121-5.01*0.73*F121)*(H121-I121+R121)/25.5</f>
        <v>2.9968993267326764</v>
      </c>
      <c r="Z121" s="1">
        <f>W121*25.5/(H121-I121+R121)</f>
        <v>4.681587572550359</v>
      </c>
      <c r="AA121" s="2">
        <f>V121-T121+(U121-T121)/(1-U121)</f>
        <v>0.2917330322194176</v>
      </c>
      <c r="AB121" s="3">
        <f>50+4.25*((AD121-0.686)/(0.686*0.19)+(AE121-0.335)/(0.2*0.335)+(AF121-0.0066)/(0.0066*0.89)+(AG121-0.07)/(0.07*0.91))</f>
        <v>34.699939401326375</v>
      </c>
      <c r="AC121" s="3">
        <f>(Z121-5.01*F121)*(H121-I121+R121)/25.5</f>
        <v>-11.64833267326732</v>
      </c>
      <c r="AD121" s="1">
        <f>(Q121+3)/(Q121+R121+7)</f>
        <v>0.5</v>
      </c>
      <c r="AE121" s="1">
        <f>(M121-L121)/(I121+O121-L121)</f>
        <v>0.27710843373493976</v>
      </c>
      <c r="AF121" s="1">
        <f>K121/(H121-L121-P121)</f>
        <v>0.00425531914893617</v>
      </c>
      <c r="AG121" s="1">
        <f>(Q121+R121)/(I121+O121-L121)</f>
        <v>0.012048192771084338</v>
      </c>
    </row>
    <row r="122" spans="1:33" ht="12.75">
      <c r="A122" t="s">
        <v>108</v>
      </c>
      <c r="B122" t="s">
        <v>103</v>
      </c>
      <c r="C122" s="1">
        <v>1.02</v>
      </c>
      <c r="D122">
        <v>29</v>
      </c>
      <c r="E122" t="s">
        <v>29</v>
      </c>
      <c r="F122">
        <v>1.12</v>
      </c>
      <c r="G122">
        <v>151</v>
      </c>
      <c r="H122">
        <v>555</v>
      </c>
      <c r="I122">
        <v>141</v>
      </c>
      <c r="J122">
        <v>22</v>
      </c>
      <c r="K122">
        <v>1</v>
      </c>
      <c r="L122">
        <v>24</v>
      </c>
      <c r="M122">
        <v>69</v>
      </c>
      <c r="N122">
        <v>80</v>
      </c>
      <c r="O122">
        <v>40</v>
      </c>
      <c r="P122">
        <v>117</v>
      </c>
      <c r="Q122">
        <v>13</v>
      </c>
      <c r="R122">
        <v>10</v>
      </c>
      <c r="S122">
        <f>H122+O122</f>
        <v>595</v>
      </c>
      <c r="T122" s="2">
        <f>I122/H122/(C122^0.438)</f>
        <v>0.2518600320568546</v>
      </c>
      <c r="U122" s="2">
        <f>(I122+O122)/(H122+O122)/(C122^0.438)</f>
        <v>0.3015745815635178</v>
      </c>
      <c r="V122" s="2">
        <f>(I122+J122+2*K122+3*L122)/H122/(C122^0.438)</f>
        <v>0.42333920281896836</v>
      </c>
      <c r="W122" s="3">
        <f>((1.5*I122+J122+2*K122+3*L122+O122+0.7*Q122-R122-0.3*(H122-I122))*0.322)/C122</f>
        <v>70.2086274509804</v>
      </c>
      <c r="X122" s="3">
        <f>(Z122-5.01*0.73)*(H122-I122+R122)/25.5</f>
        <v>9.39705098039216</v>
      </c>
      <c r="Y122" s="3">
        <f>(Z122-5.01*0.73*F122)*(H122-I122+R122)/25.5</f>
        <v>2.0996618039215713</v>
      </c>
      <c r="Z122" s="1">
        <f>W122*25.5/(H122-I122+R122)</f>
        <v>4.222452830188679</v>
      </c>
      <c r="AA122" s="2">
        <f>V122-T122+(U122-T122)/(1-U122)</f>
        <v>0.24266007024592096</v>
      </c>
      <c r="AB122" s="3">
        <f>50+4.25*((AD122-0.686)/(0.686*0.19)+(AE122-0.335)/(0.2*0.335)+(AF122-0.0066)/(0.0066*0.89)+(AG122-0.07)/(0.07*0.91))</f>
        <v>44.02954032937347</v>
      </c>
      <c r="AC122" s="3">
        <f>(Z122-5.01*F122)*(H122-I122+R122)/25.5</f>
        <v>-23.091325490196084</v>
      </c>
      <c r="AD122" s="1">
        <f>(Q122+3)/(Q122+R122+7)</f>
        <v>0.5333333333333333</v>
      </c>
      <c r="AE122" s="1">
        <f>(M122-L122)/(I122+O122-L122)</f>
        <v>0.28662420382165604</v>
      </c>
      <c r="AF122" s="1">
        <f>K122/(H122-L122-P122)</f>
        <v>0.0024154589371980675</v>
      </c>
      <c r="AG122" s="1">
        <f>(Q122+R122)/(I122+O122-L122)</f>
        <v>0.1464968152866242</v>
      </c>
    </row>
    <row r="123" spans="1:33" ht="12.75">
      <c r="A123" t="s">
        <v>79</v>
      </c>
      <c r="B123" t="s">
        <v>71</v>
      </c>
      <c r="C123">
        <v>0.99</v>
      </c>
      <c r="D123">
        <v>26</v>
      </c>
      <c r="E123" t="s">
        <v>44</v>
      </c>
      <c r="F123">
        <v>1.19</v>
      </c>
      <c r="G123">
        <v>103</v>
      </c>
      <c r="H123">
        <v>371</v>
      </c>
      <c r="I123">
        <v>93</v>
      </c>
      <c r="J123">
        <v>19</v>
      </c>
      <c r="K123">
        <v>2</v>
      </c>
      <c r="L123">
        <v>17</v>
      </c>
      <c r="M123">
        <v>51</v>
      </c>
      <c r="N123">
        <v>61</v>
      </c>
      <c r="O123">
        <v>22</v>
      </c>
      <c r="P123">
        <v>93</v>
      </c>
      <c r="Q123">
        <v>0</v>
      </c>
      <c r="R123">
        <v>0</v>
      </c>
      <c r="S123">
        <f>H123+O123</f>
        <v>393</v>
      </c>
      <c r="T123" s="2">
        <f>I123/H123/(C123^0.438)</f>
        <v>0.25177976491153203</v>
      </c>
      <c r="U123" s="2">
        <f>(I123+O123)/(H123+O123)/(C123^0.438)</f>
        <v>0.2939118353429783</v>
      </c>
      <c r="V123" s="2">
        <f>(I123+J123+2*K123+3*L123)/H123/(C123^0.438)</f>
        <v>0.4521206531207081</v>
      </c>
      <c r="W123" s="3">
        <f>((1.5*I123+J123+2*K123+3*L123+O123+0.7*Q123-R123-0.3*(H123-I123))*0.322)/C123</f>
        <v>49.470909090909096</v>
      </c>
      <c r="X123" s="3">
        <f>(Z123-5.01*0.73)*(H123-I123+R123)/25.5</f>
        <v>9.599167914438517</v>
      </c>
      <c r="Y123" s="3">
        <f>(Z123-5.01*0.73*F123)*(H123-I123+R123)/25.5</f>
        <v>2.0235370909091057</v>
      </c>
      <c r="Z123" s="1">
        <f>W123*25.5/(H123-I123+R123)</f>
        <v>4.537799215173317</v>
      </c>
      <c r="AA123" s="2">
        <f>V123-T123+(U123-T123)/(1-U123)</f>
        <v>0.2600105902950504</v>
      </c>
      <c r="AB123" s="3">
        <f>50+4.25*((AD123-0.686)/(0.686*0.19)+(AE123-0.335)/(0.2*0.335)+(AF123-0.0066)/(0.0066*0.89)+(AG123-0.07)/(0.07*0.91))</f>
        <v>38.461990572092816</v>
      </c>
      <c r="AC123" s="3">
        <f>(Z123-5.01*F123)*(H123-I123+R123)/25.5</f>
        <v>-15.525490909090886</v>
      </c>
      <c r="AD123" s="1">
        <f>(Q123+3)/(Q123+R123+7)</f>
        <v>0.42857142857142855</v>
      </c>
      <c r="AE123" s="1">
        <f>(M123-L123)/(I123+O123-L123)</f>
        <v>0.3469387755102041</v>
      </c>
      <c r="AF123" s="1">
        <f>K123/(H123-L123-P123)</f>
        <v>0.007662835249042145</v>
      </c>
      <c r="AG123" s="1">
        <f>(Q123+R123)/(I123+O123-L123)</f>
        <v>0</v>
      </c>
    </row>
    <row r="124" spans="1:33" ht="12.75">
      <c r="A124" t="s">
        <v>165</v>
      </c>
      <c r="B124" t="s">
        <v>163</v>
      </c>
      <c r="C124" s="1">
        <v>1.03</v>
      </c>
      <c r="D124">
        <v>27</v>
      </c>
      <c r="E124" t="s">
        <v>27</v>
      </c>
      <c r="F124">
        <v>1.01</v>
      </c>
      <c r="G124">
        <v>155</v>
      </c>
      <c r="H124">
        <v>570</v>
      </c>
      <c r="I124">
        <v>140</v>
      </c>
      <c r="J124">
        <v>23</v>
      </c>
      <c r="K124">
        <v>3</v>
      </c>
      <c r="L124">
        <v>15</v>
      </c>
      <c r="M124">
        <v>66</v>
      </c>
      <c r="N124">
        <v>69</v>
      </c>
      <c r="O124">
        <v>54</v>
      </c>
      <c r="P124">
        <v>109</v>
      </c>
      <c r="Q124">
        <v>12</v>
      </c>
      <c r="R124">
        <v>8</v>
      </c>
      <c r="S124">
        <f>H124+O124</f>
        <v>624</v>
      </c>
      <c r="T124" s="2">
        <f>I124/H124/(C124^0.438)</f>
        <v>0.24245462643374804</v>
      </c>
      <c r="U124" s="2">
        <f>(I124+O124)/(H124+O124)/(C124^0.438)</f>
        <v>0.306898266838872</v>
      </c>
      <c r="V124" s="2">
        <f>(I124+J124+2*K124+3*L124)/H124/(C124^0.438)</f>
        <v>0.3706092146915863</v>
      </c>
      <c r="W124" s="3">
        <f>((1.5*I124+J124+2*K124+3*L124+O124+0.7*Q124-R124-0.3*(H124-I124))*0.322)/C124</f>
        <v>65.46291262135922</v>
      </c>
      <c r="X124" s="3">
        <f>(Z124-5.01*0.73)*(H124-I124+R124)/25.5</f>
        <v>2.6434067390062874</v>
      </c>
      <c r="Y124" s="3">
        <f>(Z124-5.01*0.73*F124)*(H124-I124+R124)/25.5</f>
        <v>2.015211680182755</v>
      </c>
      <c r="Z124" s="1">
        <f>W124*25.5/(H124-I124+R124)</f>
        <v>3.8111969676818727</v>
      </c>
      <c r="AA124" s="2">
        <f>V124-T124+(U124-T124)/(1-U124)</f>
        <v>0.22113320499164246</v>
      </c>
      <c r="AB124" s="3">
        <f>50+4.25*((AD124-0.686)/(0.686*0.19)+(AE124-0.335)/(0.2*0.335)+(AF124-0.0066)/(0.0066*0.89)+(AG124-0.07)/(0.07*0.91))</f>
        <v>45.44543905456834</v>
      </c>
      <c r="AC124" s="3">
        <f>(Z124-5.01*F124)*(H124-I124+R124)/25.5</f>
        <v>-21.45174620217019</v>
      </c>
      <c r="AD124" s="1">
        <f>(Q124+3)/(Q124+R124+7)</f>
        <v>0.5555555555555556</v>
      </c>
      <c r="AE124" s="1">
        <f>(M124-L124)/(I124+O124-L124)</f>
        <v>0.2849162011173184</v>
      </c>
      <c r="AF124" s="1">
        <f>K124/(H124-L124-P124)</f>
        <v>0.006726457399103139</v>
      </c>
      <c r="AG124" s="1">
        <f>(Q124+R124)/(I124+O124-L124)</f>
        <v>0.11173184357541899</v>
      </c>
    </row>
    <row r="125" spans="1:33" ht="12.75">
      <c r="A125" t="s">
        <v>141</v>
      </c>
      <c r="B125" t="s">
        <v>136</v>
      </c>
      <c r="C125" s="1">
        <v>0.94</v>
      </c>
      <c r="D125">
        <v>35</v>
      </c>
      <c r="E125" t="s">
        <v>35</v>
      </c>
      <c r="F125">
        <v>0.89</v>
      </c>
      <c r="G125">
        <v>103</v>
      </c>
      <c r="H125">
        <v>319</v>
      </c>
      <c r="I125">
        <v>80</v>
      </c>
      <c r="J125">
        <v>13</v>
      </c>
      <c r="K125">
        <v>0</v>
      </c>
      <c r="L125">
        <v>2</v>
      </c>
      <c r="M125">
        <v>23</v>
      </c>
      <c r="N125">
        <v>33</v>
      </c>
      <c r="O125">
        <v>26</v>
      </c>
      <c r="P125">
        <v>57</v>
      </c>
      <c r="Q125">
        <v>0</v>
      </c>
      <c r="R125">
        <v>1</v>
      </c>
      <c r="S125">
        <f>H125+O125</f>
        <v>345</v>
      </c>
      <c r="T125" s="2">
        <f>I125/H125/(C125^0.438)</f>
        <v>0.25767323152504096</v>
      </c>
      <c r="U125" s="2">
        <f>(I125+O125)/(H125+O125)/(C125^0.438)</f>
        <v>0.31568705256477303</v>
      </c>
      <c r="V125" s="2">
        <f>(I125+J125+2*K125+3*L125)/H125/(C125^0.438)</f>
        <v>0.3188706240122382</v>
      </c>
      <c r="W125" s="3">
        <f>((1.5*I125+J125+2*K125+3*L125+O125+0.7*Q125-R125-0.3*(H125-I125))*0.322)/C125</f>
        <v>31.61765957446809</v>
      </c>
      <c r="X125" s="3">
        <f>(Z125-5.01*0.73)*(H125-I125+R125)/25.5</f>
        <v>-2.8039874843554413</v>
      </c>
      <c r="Y125" s="3">
        <f>(Z125-5.01*0.73*F125)*(H125-I125+R125)/25.5</f>
        <v>0.9823936921151453</v>
      </c>
      <c r="Z125" s="1">
        <f>W125*25.5/(H125-I125+R125)</f>
        <v>3.359376329787234</v>
      </c>
      <c r="AA125" s="2">
        <f>V125-T125+(U125-T125)/(1-U125)</f>
        <v>0.14597413280340077</v>
      </c>
      <c r="AB125" s="3">
        <f>50+4.25*((AD125-0.686)/(0.686*0.19)+(AE125-0.335)/(0.2*0.335)+(AF125-0.0066)/(0.0066*0.89)+(AG125-0.07)/(0.07*0.91))</f>
        <v>22.613685981011685</v>
      </c>
      <c r="AC125" s="3">
        <f>(Z125-5.01*F125)*(H125-I125+R125)/25.5</f>
        <v>-10.348458072590738</v>
      </c>
      <c r="AD125" s="1">
        <f>(Q125+3)/(Q125+R125+7)</f>
        <v>0.375</v>
      </c>
      <c r="AE125" s="1">
        <f>(M125-L125)/(I125+O125-L125)</f>
        <v>0.20192307692307693</v>
      </c>
      <c r="AF125" s="1">
        <f>K125/(H125-L125-P125)</f>
        <v>0</v>
      </c>
      <c r="AG125" s="1">
        <f>(Q125+R125)/(I125+O125-L125)</f>
        <v>0.009615384615384616</v>
      </c>
    </row>
    <row r="126" spans="1:33" ht="12.75">
      <c r="A126" t="s">
        <v>116</v>
      </c>
      <c r="B126" t="s">
        <v>115</v>
      </c>
      <c r="C126" s="1">
        <v>1.01</v>
      </c>
      <c r="D126">
        <v>33</v>
      </c>
      <c r="E126" t="s">
        <v>111</v>
      </c>
      <c r="F126">
        <v>1.19</v>
      </c>
      <c r="G126">
        <v>80</v>
      </c>
      <c r="H126">
        <v>264</v>
      </c>
      <c r="I126">
        <v>55</v>
      </c>
      <c r="J126">
        <v>9</v>
      </c>
      <c r="K126">
        <v>0</v>
      </c>
      <c r="L126">
        <v>12</v>
      </c>
      <c r="M126">
        <v>33</v>
      </c>
      <c r="N126">
        <v>40</v>
      </c>
      <c r="O126">
        <v>47</v>
      </c>
      <c r="P126">
        <v>62</v>
      </c>
      <c r="Q126">
        <v>0</v>
      </c>
      <c r="R126">
        <v>1</v>
      </c>
      <c r="S126">
        <f>H126+O126</f>
        <v>311</v>
      </c>
      <c r="T126" s="2">
        <f>I126/H126/(C126^0.438)</f>
        <v>0.20742734134452673</v>
      </c>
      <c r="U126" s="2">
        <f>(I126+O126)/(H126+O126)/(C126^0.438)</f>
        <v>0.32654799460540285</v>
      </c>
      <c r="V126" s="2">
        <f>(I126+J126+2*K126+3*L126)/H126/(C126^0.438)</f>
        <v>0.3771406206264122</v>
      </c>
      <c r="W126" s="3">
        <f>((1.5*I126+J126+2*K126+3*L126+O126+0.7*Q126-R126-0.3*(H126-I126))*0.322)/C126</f>
        <v>35.32435643564357</v>
      </c>
      <c r="X126" s="3">
        <f>(Z126-5.01*0.73)*(H126-I126+R126)/25.5</f>
        <v>5.205415259172992</v>
      </c>
      <c r="Y126" s="3">
        <f>(Z126-5.01*0.73*F126)*(H126-I126+R126)/25.5</f>
        <v>-0.517183564356421</v>
      </c>
      <c r="Z126" s="1">
        <f>W126*25.5/(H126-I126+R126)</f>
        <v>4.289386138613863</v>
      </c>
      <c r="AA126" s="2">
        <f>V126-T126+(U126-T126)/(1-U126)</f>
        <v>0.3465939661113493</v>
      </c>
      <c r="AB126" s="3">
        <f>50+4.25*((AD126-0.686)/(0.686*0.19)+(AE126-0.335)/(0.2*0.335)+(AF126-0.0066)/(0.0066*0.89)+(AG126-0.07)/(0.07*0.91))</f>
        <v>24.705920987999846</v>
      </c>
      <c r="AC126" s="3">
        <f>(Z126-5.01*F126)*(H126-I126+R126)/25.5</f>
        <v>-13.773643564356416</v>
      </c>
      <c r="AD126" s="1">
        <f>(Q126+3)/(Q126+R126+7)</f>
        <v>0.375</v>
      </c>
      <c r="AE126" s="1">
        <f>(M126-L126)/(I126+O126-L126)</f>
        <v>0.23333333333333334</v>
      </c>
      <c r="AF126" s="1">
        <f>K126/(H126-L126-P126)</f>
        <v>0</v>
      </c>
      <c r="AG126" s="1">
        <f>(Q126+R126)/(I126+O126-L126)</f>
        <v>0.011111111111111112</v>
      </c>
    </row>
    <row r="127" spans="1:33" ht="12.75">
      <c r="A127" t="s">
        <v>38</v>
      </c>
      <c r="B127" t="s">
        <v>37</v>
      </c>
      <c r="C127">
        <v>0.97</v>
      </c>
      <c r="D127">
        <v>27</v>
      </c>
      <c r="E127" t="s">
        <v>29</v>
      </c>
      <c r="F127">
        <v>1.12</v>
      </c>
      <c r="G127">
        <v>97</v>
      </c>
      <c r="H127">
        <v>346</v>
      </c>
      <c r="I127">
        <v>85</v>
      </c>
      <c r="J127">
        <v>14</v>
      </c>
      <c r="K127">
        <v>1</v>
      </c>
      <c r="L127">
        <v>10</v>
      </c>
      <c r="M127">
        <v>36</v>
      </c>
      <c r="N127">
        <v>47</v>
      </c>
      <c r="O127">
        <v>29</v>
      </c>
      <c r="P127">
        <v>64</v>
      </c>
      <c r="Q127">
        <v>1</v>
      </c>
      <c r="R127">
        <v>1</v>
      </c>
      <c r="S127">
        <f>H127+O127</f>
        <v>375</v>
      </c>
      <c r="T127" s="2">
        <f>I127/H127/(C127^0.438)</f>
        <v>0.24896414579187448</v>
      </c>
      <c r="U127" s="2">
        <f>(I127+O127)/(H127+O127)/(C127^0.438)</f>
        <v>0.30808287895261793</v>
      </c>
      <c r="V127" s="2">
        <f>(I127+J127+2*K127+3*L127)/H127/(C127^0.438)</f>
        <v>0.383697683514536</v>
      </c>
      <c r="W127" s="3">
        <f>((1.5*I127+J127+2*K127+3*L127+O127+0.7*Q127-R127-0.3*(H127-I127))*0.322)/C127</f>
        <v>41.12969072164949</v>
      </c>
      <c r="X127" s="3">
        <f>(Z127-5.01*0.73)*(H127-I127+R127)/25.5</f>
        <v>3.5527260157671354</v>
      </c>
      <c r="Y127" s="3">
        <f>(Z127-5.01*0.73*F127)*(H127-I127+R127)/25.5</f>
        <v>-0.9565097489387477</v>
      </c>
      <c r="Z127" s="1">
        <f>W127*25.5/(H127-I127+R127)</f>
        <v>4.003080585504053</v>
      </c>
      <c r="AA127" s="2">
        <f>V127-T127+(U127-T127)/(1-U127)</f>
        <v>0.22017546618839035</v>
      </c>
      <c r="AB127" s="3">
        <f>50+4.25*((AD127-0.686)/(0.686*0.19)+(AE127-0.335)/(0.2*0.335)+(AF127-0.0066)/(0.0066*0.89)+(AG127-0.07)/(0.07*0.91))</f>
        <v>31.229274517588703</v>
      </c>
      <c r="AC127" s="3">
        <f>(Z127-5.01*F127)*(H127-I127+R127)/25.5</f>
        <v>-16.522638690115222</v>
      </c>
      <c r="AD127" s="1">
        <f>(Q127+3)/(Q127+R127+7)</f>
        <v>0.4444444444444444</v>
      </c>
      <c r="AE127" s="1">
        <f>(M127-L127)/(I127+O127-L127)</f>
        <v>0.25</v>
      </c>
      <c r="AF127" s="1">
        <f>K127/(H127-L127-P127)</f>
        <v>0.003676470588235294</v>
      </c>
      <c r="AG127" s="1">
        <f>(Q127+R127)/(I127+O127-L127)</f>
        <v>0.019230769230769232</v>
      </c>
    </row>
    <row r="128" spans="1:33" ht="12.75">
      <c r="A128" t="s">
        <v>139</v>
      </c>
      <c r="B128" t="s">
        <v>136</v>
      </c>
      <c r="C128" s="1">
        <v>0.94</v>
      </c>
      <c r="D128">
        <v>32</v>
      </c>
      <c r="E128" t="s">
        <v>27</v>
      </c>
      <c r="F128">
        <v>1.01</v>
      </c>
      <c r="G128">
        <v>112</v>
      </c>
      <c r="H128">
        <v>367</v>
      </c>
      <c r="I128">
        <v>79</v>
      </c>
      <c r="J128">
        <v>12</v>
      </c>
      <c r="K128">
        <v>3</v>
      </c>
      <c r="L128">
        <v>10</v>
      </c>
      <c r="M128">
        <v>38</v>
      </c>
      <c r="N128">
        <v>41</v>
      </c>
      <c r="O128">
        <v>36</v>
      </c>
      <c r="P128">
        <v>60</v>
      </c>
      <c r="Q128">
        <v>4</v>
      </c>
      <c r="R128">
        <v>1</v>
      </c>
      <c r="S128">
        <f>H128+O128</f>
        <v>403</v>
      </c>
      <c r="T128" s="2">
        <f>I128/H128/(C128^0.438)</f>
        <v>0.22117244917106801</v>
      </c>
      <c r="U128" s="2">
        <f>(I128+O128)/(H128+O128)/(C128^0.438)</f>
        <v>0.2931992090104258</v>
      </c>
      <c r="V128" s="2">
        <f>(I128+J128+2*K128+3*L128)/H128/(C128^0.438)</f>
        <v>0.35555570942690684</v>
      </c>
      <c r="W128" s="3">
        <f>((1.5*I128+J128+2*K128+3*L128+O128+0.7*Q128-R128-0.3*(H128-I128))*0.322)/C128</f>
        <v>40.38702127659575</v>
      </c>
      <c r="X128" s="3">
        <f>(Z128-5.01*0.73)*(H128-I128+R128)/25.5</f>
        <v>-1.0623787234042414</v>
      </c>
      <c r="Y128" s="3">
        <f>(Z128-5.01*0.73*F128)*(H128-I128+R128)/25.5</f>
        <v>-1.4768727234042436</v>
      </c>
      <c r="Z128" s="1">
        <f>W128*25.5/(H128-I128+R128)</f>
        <v>3.563560700876096</v>
      </c>
      <c r="AA128" s="2">
        <f>V128-T128+(U128-T128)/(1-U128)</f>
        <v>0.23628857892209965</v>
      </c>
      <c r="AB128" s="3">
        <f>50+4.25*((AD128-0.686)/(0.686*0.19)+(AE128-0.335)/(0.2*0.335)+(AF128-0.0066)/(0.0066*0.89)+(AG128-0.07)/(0.07*0.91))</f>
        <v>43.35761014464685</v>
      </c>
      <c r="AC128" s="3">
        <f>(Z128-5.01*F128)*(H128-I128+R128)/25.5</f>
        <v>-16.960778723404246</v>
      </c>
      <c r="AD128" s="1">
        <f>(Q128+3)/(Q128+R128+7)</f>
        <v>0.5833333333333334</v>
      </c>
      <c r="AE128" s="1">
        <f>(M128-L128)/(I128+O128-L128)</f>
        <v>0.26666666666666666</v>
      </c>
      <c r="AF128" s="1">
        <f>K128/(H128-L128-P128)</f>
        <v>0.010101010101010102</v>
      </c>
      <c r="AG128" s="1">
        <f>(Q128+R128)/(I128+O128-L128)</f>
        <v>0.047619047619047616</v>
      </c>
    </row>
    <row r="129" spans="1:33" ht="12.75">
      <c r="A129" t="s">
        <v>53</v>
      </c>
      <c r="B129" t="s">
        <v>50</v>
      </c>
      <c r="C129">
        <v>1.02</v>
      </c>
      <c r="D129">
        <v>29</v>
      </c>
      <c r="E129" t="s">
        <v>29</v>
      </c>
      <c r="F129">
        <v>1.12</v>
      </c>
      <c r="G129">
        <v>136</v>
      </c>
      <c r="H129">
        <v>290</v>
      </c>
      <c r="I129">
        <v>79</v>
      </c>
      <c r="J129">
        <v>14</v>
      </c>
      <c r="K129">
        <v>1</v>
      </c>
      <c r="L129">
        <v>6</v>
      </c>
      <c r="M129">
        <v>51</v>
      </c>
      <c r="N129">
        <v>33</v>
      </c>
      <c r="O129">
        <v>15</v>
      </c>
      <c r="P129">
        <v>49</v>
      </c>
      <c r="Q129">
        <v>5</v>
      </c>
      <c r="R129">
        <v>4</v>
      </c>
      <c r="S129">
        <f>H129+O129</f>
        <v>305</v>
      </c>
      <c r="T129" s="2">
        <f>I129/H129/(C129^0.438)</f>
        <v>0.27006121559141083</v>
      </c>
      <c r="U129" s="2">
        <f>(I129+O129)/(H129+O129)/(C129^0.438)</f>
        <v>0.3055351208558564</v>
      </c>
      <c r="V129" s="2">
        <f>(I129+J129+2*K129+3*L129)/H129/(C129^0.438)</f>
        <v>0.38629009318771423</v>
      </c>
      <c r="W129" s="3">
        <f>((1.5*I129+J129+2*K129+3*L129+O129+0.7*Q129-R129-0.3*(H129-I129))*0.322)/C129</f>
        <v>32.73666666666667</v>
      </c>
      <c r="X129" s="3">
        <f>(Z129-5.01*0.73)*(H129-I129+R129)/25.5</f>
        <v>1.90060784313726</v>
      </c>
      <c r="Y129" s="3">
        <f>(Z129-5.01*0.73*F129)*(H129-I129+R129)/25.5</f>
        <v>-1.79971921568627</v>
      </c>
      <c r="Z129" s="1">
        <f>W129*25.5/(H129-I129+R129)</f>
        <v>3.8827209302325585</v>
      </c>
      <c r="AA129" s="2">
        <f>V129-T129+(U129-T129)/(1-U129)</f>
        <v>0.1673097980715958</v>
      </c>
      <c r="AB129" s="3">
        <f>50+4.25*((AD129-0.686)/(0.686*0.19)+(AE129-0.335)/(0.2*0.335)+(AF129-0.0066)/(0.0066*0.89)+(AG129-0.07)/(0.07*0.91))</f>
        <v>55.5791015023589</v>
      </c>
      <c r="AC129" s="3">
        <f>(Z129-5.01*F129)*(H129-I129+R129)/25.5</f>
        <v>-14.573450980392156</v>
      </c>
      <c r="AD129" s="1">
        <f>(Q129+3)/(Q129+R129+7)</f>
        <v>0.5</v>
      </c>
      <c r="AE129" s="1">
        <f>(M129-L129)/(I129+O129-L129)</f>
        <v>0.5113636363636364</v>
      </c>
      <c r="AF129" s="1">
        <f>K129/(H129-L129-P129)</f>
        <v>0.00425531914893617</v>
      </c>
      <c r="AG129" s="1">
        <f>(Q129+R129)/(I129+O129-L129)</f>
        <v>0.10227272727272728</v>
      </c>
    </row>
    <row r="130" spans="1:33" ht="12.75">
      <c r="A130" t="s">
        <v>102</v>
      </c>
      <c r="B130" t="s">
        <v>103</v>
      </c>
      <c r="C130" s="1">
        <v>1.02</v>
      </c>
      <c r="D130">
        <v>33</v>
      </c>
      <c r="E130" t="s">
        <v>35</v>
      </c>
      <c r="F130">
        <v>0.89</v>
      </c>
      <c r="G130">
        <v>114</v>
      </c>
      <c r="H130">
        <v>315</v>
      </c>
      <c r="I130">
        <v>65</v>
      </c>
      <c r="J130">
        <v>19</v>
      </c>
      <c r="K130">
        <v>1</v>
      </c>
      <c r="L130">
        <v>10</v>
      </c>
      <c r="M130">
        <v>36</v>
      </c>
      <c r="N130">
        <v>37</v>
      </c>
      <c r="O130">
        <v>21</v>
      </c>
      <c r="P130">
        <v>56</v>
      </c>
      <c r="Q130">
        <v>0</v>
      </c>
      <c r="R130">
        <v>3</v>
      </c>
      <c r="S130">
        <f>H130+O130</f>
        <v>336</v>
      </c>
      <c r="T130" s="2">
        <f>I130/H130/(C130^0.438)</f>
        <v>0.20456716551730336</v>
      </c>
      <c r="U130" s="2">
        <f>(I130+O130)/(H130+O130)/(C130^0.438)</f>
        <v>0.2537419649205013</v>
      </c>
      <c r="V130" s="2">
        <f>(I130+J130+2*K130+3*L130)/H130/(C130^0.438)</f>
        <v>0.3650737107693414</v>
      </c>
      <c r="W130" s="3">
        <f>((1.5*I130+J130+2*K130+3*L130+O130+0.7*Q130-R130-0.3*(H130-I130))*0.322)/C130</f>
        <v>28.88529411764706</v>
      </c>
      <c r="X130" s="3">
        <f>(Z130-5.01*0.73)*(H130-I130+R130)/25.5</f>
        <v>-7.400858823529408</v>
      </c>
      <c r="Y130" s="3">
        <f>(Z130-5.01*0.73*F130)*(H130-I130+R130)/25.5</f>
        <v>-3.4093819999999972</v>
      </c>
      <c r="Z130" s="1">
        <f>W130*25.5/(H130-I130+R130)</f>
        <v>2.9113636363636366</v>
      </c>
      <c r="AA130" s="2">
        <f>V130-T130+(U130-T130)/(1-U130)</f>
        <v>0.22640171433783468</v>
      </c>
      <c r="AB130" s="3">
        <f>50+4.25*((AD130-0.686)/(0.686*0.19)+(AE130-0.335)/(0.2*0.335)+(AF130-0.0066)/(0.0066*0.89)+(AG130-0.07)/(0.07*0.91))</f>
        <v>33.9581608184602</v>
      </c>
      <c r="AC130" s="3">
        <f>(Z130-5.01*F130)*(H130-I130+R130)/25.5</f>
        <v>-15.353988235294114</v>
      </c>
      <c r="AD130" s="1">
        <f>(Q130+3)/(Q130+R130+7)</f>
        <v>0.3</v>
      </c>
      <c r="AE130" s="1">
        <f>(M130-L130)/(I130+O130-L130)</f>
        <v>0.34210526315789475</v>
      </c>
      <c r="AF130" s="1">
        <f>K130/(H130-L130-P130)</f>
        <v>0.004016064257028112</v>
      </c>
      <c r="AG130" s="1">
        <f>(Q130+R130)/(I130+O130-L130)</f>
        <v>0.039473684210526314</v>
      </c>
    </row>
    <row r="131" spans="1:33" ht="12.75">
      <c r="A131" t="s">
        <v>167</v>
      </c>
      <c r="B131" t="s">
        <v>163</v>
      </c>
      <c r="C131" s="1">
        <v>1.03</v>
      </c>
      <c r="D131">
        <v>28</v>
      </c>
      <c r="E131" t="s">
        <v>31</v>
      </c>
      <c r="F131">
        <v>1.12</v>
      </c>
      <c r="G131">
        <v>141</v>
      </c>
      <c r="H131">
        <v>537</v>
      </c>
      <c r="I131">
        <v>145</v>
      </c>
      <c r="J131">
        <v>25</v>
      </c>
      <c r="K131">
        <v>2</v>
      </c>
      <c r="L131">
        <v>10</v>
      </c>
      <c r="M131">
        <v>68</v>
      </c>
      <c r="N131">
        <v>61</v>
      </c>
      <c r="O131">
        <v>28</v>
      </c>
      <c r="P131">
        <v>98</v>
      </c>
      <c r="Q131">
        <v>6</v>
      </c>
      <c r="R131">
        <v>3</v>
      </c>
      <c r="S131">
        <f>H131+O131</f>
        <v>565</v>
      </c>
      <c r="T131" s="2">
        <f>I131/H131/(C131^0.438)</f>
        <v>0.2665452896348667</v>
      </c>
      <c r="U131" s="2">
        <f>(I131+O131)/(H131+O131)/(C131^0.438)</f>
        <v>0.30225601406614283</v>
      </c>
      <c r="V131" s="2">
        <f>(I131+J131+2*K131+3*L131)/H131/(C131^0.438)</f>
        <v>0.3750016488656055</v>
      </c>
      <c r="W131" s="3">
        <f>((1.5*I131+J131+2*K131+3*L131+O131+0.7*Q131-R131-0.3*(H131-I131))*0.322)/C131</f>
        <v>58.80407766990291</v>
      </c>
      <c r="X131" s="3">
        <f>(Z131-5.01*0.73)*(H131-I131+R131)/25.5</f>
        <v>2.151783552255854</v>
      </c>
      <c r="Y131" s="3">
        <f>(Z131-5.01*0.73*F131)*(H131-I131+R131)/25.5</f>
        <v>-4.6464917418617935</v>
      </c>
      <c r="Z131" s="1">
        <f>W131*25.5/(H131-I131+R131)</f>
        <v>3.7962126090696815</v>
      </c>
      <c r="AA131" s="2">
        <f>V131-T131+(U131-T131)/(1-U131)</f>
        <v>0.15963662756867525</v>
      </c>
      <c r="AB131" s="3">
        <f>50+4.25*((AD131-0.686)/(0.686*0.19)+(AE131-0.335)/(0.2*0.335)+(AF131-0.0066)/(0.0066*0.89)+(AG131-0.07)/(0.07*0.91))</f>
        <v>44.90557367403098</v>
      </c>
      <c r="AC131" s="3">
        <f>(Z131-5.01*F131)*(H131-I131+R131)/25.5</f>
        <v>-28.11451056539121</v>
      </c>
      <c r="AD131" s="1">
        <f>(Q131+3)/(Q131+R131+7)</f>
        <v>0.5625</v>
      </c>
      <c r="AE131" s="1">
        <f>(M131-L131)/(I131+O131-L131)</f>
        <v>0.3558282208588957</v>
      </c>
      <c r="AF131" s="1">
        <f>K131/(H131-L131-P131)</f>
        <v>0.004662004662004662</v>
      </c>
      <c r="AG131" s="1">
        <f>(Q131+R131)/(I131+O131-L131)</f>
        <v>0.05521472392638037</v>
      </c>
    </row>
    <row r="132" spans="1:33" ht="12.75">
      <c r="A132" t="s">
        <v>41</v>
      </c>
      <c r="B132" t="s">
        <v>37</v>
      </c>
      <c r="C132">
        <v>0.97</v>
      </c>
      <c r="D132">
        <v>26</v>
      </c>
      <c r="E132" t="s">
        <v>20</v>
      </c>
      <c r="F132">
        <v>1.02</v>
      </c>
      <c r="G132">
        <v>89</v>
      </c>
      <c r="H132">
        <v>330</v>
      </c>
      <c r="I132">
        <v>74</v>
      </c>
      <c r="J132">
        <v>18</v>
      </c>
      <c r="K132">
        <v>0</v>
      </c>
      <c r="L132">
        <v>6</v>
      </c>
      <c r="M132">
        <v>36</v>
      </c>
      <c r="N132">
        <v>28</v>
      </c>
      <c r="O132">
        <v>19</v>
      </c>
      <c r="P132">
        <v>60</v>
      </c>
      <c r="Q132">
        <v>12</v>
      </c>
      <c r="R132">
        <v>4</v>
      </c>
      <c r="S132">
        <f>H132+O132</f>
        <v>349</v>
      </c>
      <c r="T132" s="2">
        <f>I132/H132/(C132^0.438)</f>
        <v>0.22725411724973812</v>
      </c>
      <c r="U132" s="2">
        <f>(I132+O132)/(H132+O132)/(C132^0.438)</f>
        <v>0.27005455193969113</v>
      </c>
      <c r="V132" s="2">
        <f>(I132+J132+2*K132+3*L132)/H132/(C132^0.438)</f>
        <v>0.33781017429015125</v>
      </c>
      <c r="W132" s="3">
        <f>((1.5*I132+J132+2*K132+3*L132+O132+0.7*Q132-R132-0.3*(H132-I132))*0.322)/C132</f>
        <v>31.07134020618557</v>
      </c>
      <c r="X132" s="3">
        <f>(Z132-5.01*0.73)*(H132-I132+R132)/25.5</f>
        <v>-6.218777440873253</v>
      </c>
      <c r="Y132" s="3">
        <f>(Z132-5.01*0.73*F132)*(H132-I132+R132)/25.5</f>
        <v>-6.964579793814429</v>
      </c>
      <c r="Z132" s="1">
        <f>W132*25.5/(H132-I132+R132)</f>
        <v>3.047381443298969</v>
      </c>
      <c r="AA132" s="2">
        <f>V132-T132+(U132-T132)/(1-U132)</f>
        <v>0.169191171217352</v>
      </c>
      <c r="AB132" s="3">
        <f>50+4.25*((AD132-0.686)/(0.686*0.19)+(AE132-0.335)/(0.2*0.335)+(AF132-0.0066)/(0.0066*0.89)+(AG132-0.07)/(0.07*0.91))</f>
        <v>52.34497298972232</v>
      </c>
      <c r="AC132" s="3">
        <f>(Z132-5.01*F132)*(H132-I132+R132)/25.5</f>
        <v>-21.032659793814428</v>
      </c>
      <c r="AD132" s="1">
        <f>(Q132+3)/(Q132+R132+7)</f>
        <v>0.6521739130434783</v>
      </c>
      <c r="AE132" s="1">
        <f>(M132-L132)/(I132+O132-L132)</f>
        <v>0.3448275862068966</v>
      </c>
      <c r="AF132" s="1">
        <f>K132/(H132-L132-P132)</f>
        <v>0</v>
      </c>
      <c r="AG132" s="1">
        <f>(Q132+R132)/(I132+O132-L132)</f>
        <v>0.1839080459770115</v>
      </c>
    </row>
    <row r="133" spans="1:33" ht="12.75">
      <c r="A133" t="s">
        <v>54</v>
      </c>
      <c r="B133" t="s">
        <v>50</v>
      </c>
      <c r="C133">
        <v>1.02</v>
      </c>
      <c r="D133">
        <v>30</v>
      </c>
      <c r="E133" t="s">
        <v>25</v>
      </c>
      <c r="F133">
        <v>1.19</v>
      </c>
      <c r="G133">
        <v>127</v>
      </c>
      <c r="H133">
        <v>391</v>
      </c>
      <c r="I133">
        <v>93</v>
      </c>
      <c r="J133">
        <v>24</v>
      </c>
      <c r="K133">
        <v>1</v>
      </c>
      <c r="L133">
        <v>6</v>
      </c>
      <c r="M133">
        <v>47</v>
      </c>
      <c r="N133">
        <v>35</v>
      </c>
      <c r="O133">
        <v>48</v>
      </c>
      <c r="P133">
        <v>56</v>
      </c>
      <c r="Q133">
        <v>2</v>
      </c>
      <c r="R133">
        <v>3</v>
      </c>
      <c r="S133">
        <f>H133+O133</f>
        <v>439</v>
      </c>
      <c r="T133" s="2">
        <f>I133/H133/(C133^0.438)</f>
        <v>0.23579756497459778</v>
      </c>
      <c r="U133" s="2">
        <f>(I133+O133)/(H133+O133)/(C133^0.438)</f>
        <v>0.3184107466778002</v>
      </c>
      <c r="V133" s="2">
        <f>(I133+J133+2*K133+3*L133)/H133/(C133^0.438)</f>
        <v>0.3473577032421494</v>
      </c>
      <c r="W133" s="3">
        <f>((1.5*I133+J133+2*K133+3*L133+O133+0.7*Q133-R133-0.3*(H133-I133))*0.322)/C133</f>
        <v>44.35392156862745</v>
      </c>
      <c r="X133" s="3">
        <f>(Z133-5.01*0.73)*(H133-I133+R133)/25.5</f>
        <v>1.1834392156862705</v>
      </c>
      <c r="Y133" s="3">
        <f>(Z133-5.01*0.73*F133)*(H133-I133+R133)/25.5</f>
        <v>-7.018952431372553</v>
      </c>
      <c r="Z133" s="1">
        <f>W133*25.5/(H133-I133+R133)</f>
        <v>3.757558139534883</v>
      </c>
      <c r="AA133" s="2">
        <f>V133-T133+(U133-T133)/(1-U133)</f>
        <v>0.23276683467675932</v>
      </c>
      <c r="AB133" s="3">
        <f>50+4.25*((AD133-0.686)/(0.686*0.19)+(AE133-0.335)/(0.2*0.335)+(AF133-0.0066)/(0.0066*0.89)+(AG133-0.07)/(0.07*0.91))</f>
        <v>34.45726248102662</v>
      </c>
      <c r="AC133" s="3">
        <f>(Z133-5.01*F133)*(H133-I133+R133)/25.5</f>
        <v>-26.019878431372543</v>
      </c>
      <c r="AD133" s="1">
        <f>(Q133+3)/(Q133+R133+7)</f>
        <v>0.4166666666666667</v>
      </c>
      <c r="AE133" s="1">
        <f>(M133-L133)/(I133+O133-L133)</f>
        <v>0.3037037037037037</v>
      </c>
      <c r="AF133" s="1">
        <f>K133/(H133-L133-P133)</f>
        <v>0.00303951367781155</v>
      </c>
      <c r="AG133" s="1">
        <f>(Q133+R133)/(I133+O133-L133)</f>
        <v>0.037037037037037035</v>
      </c>
    </row>
    <row r="134" spans="1:33" ht="12.75">
      <c r="A134" t="s">
        <v>145</v>
      </c>
      <c r="B134" t="s">
        <v>144</v>
      </c>
      <c r="C134" s="1">
        <v>0.99</v>
      </c>
      <c r="D134">
        <v>31</v>
      </c>
      <c r="E134" t="s">
        <v>27</v>
      </c>
      <c r="F134">
        <v>1.01</v>
      </c>
      <c r="G134">
        <v>112</v>
      </c>
      <c r="H134">
        <v>339</v>
      </c>
      <c r="I134">
        <v>73</v>
      </c>
      <c r="J134">
        <v>21</v>
      </c>
      <c r="K134">
        <v>0</v>
      </c>
      <c r="L134">
        <v>8</v>
      </c>
      <c r="M134">
        <v>38</v>
      </c>
      <c r="N134">
        <v>35</v>
      </c>
      <c r="O134">
        <v>24</v>
      </c>
      <c r="P134">
        <v>58</v>
      </c>
      <c r="Q134">
        <v>2</v>
      </c>
      <c r="R134">
        <v>3</v>
      </c>
      <c r="S134">
        <f>H134+O134</f>
        <v>363</v>
      </c>
      <c r="T134" s="2">
        <f>I134/H134/(C134^0.438)</f>
        <v>0.2162892559742133</v>
      </c>
      <c r="U134" s="2">
        <f>(I134+O134)/(H134+O134)/(C134^0.438)</f>
        <v>0.268396528329373</v>
      </c>
      <c r="V134" s="2">
        <f>(I134+J134+2*K134+3*L134)/H134/(C134^0.438)</f>
        <v>0.3496182493829749</v>
      </c>
      <c r="W134" s="3">
        <f>((1.5*I134+J134+2*K134+3*L134+O134+0.7*Q134-R134-0.3*(H134-I134))*0.322)/C134</f>
        <v>31.582020202020207</v>
      </c>
      <c r="X134" s="3">
        <f>(Z134-5.01*0.73)*(H134-I134+R134)/25.5</f>
        <v>-6.998909209744495</v>
      </c>
      <c r="Y134" s="3">
        <f>(Z134-5.01*0.73*F134)*(H134-I134+R134)/25.5</f>
        <v>-7.384718503862144</v>
      </c>
      <c r="Z134" s="1">
        <f>W134*25.5/(H134-I134+R134)</f>
        <v>2.993834628816042</v>
      </c>
      <c r="AA134" s="2">
        <f>V134-T134+(U134-T134)/(1-U134)</f>
        <v>0.20455237379564248</v>
      </c>
      <c r="AB134" s="3">
        <f>50+4.25*((AD134-0.686)/(0.686*0.19)+(AE134-0.335)/(0.2*0.335)+(AF134-0.0066)/(0.0066*0.89)+(AG134-0.07)/(0.07*0.91))</f>
        <v>35.65234288393218</v>
      </c>
      <c r="AC134" s="3">
        <f>(Z134-5.01*F134)*(H134-I134+R134)/25.5</f>
        <v>-21.797073915626854</v>
      </c>
      <c r="AD134" s="1">
        <f>(Q134+3)/(Q134+R134+7)</f>
        <v>0.4166666666666667</v>
      </c>
      <c r="AE134" s="1">
        <f>(M134-L134)/(I134+O134-L134)</f>
        <v>0.33707865168539325</v>
      </c>
      <c r="AF134" s="1">
        <f>K134/(H134-L134-P134)</f>
        <v>0</v>
      </c>
      <c r="AG134" s="1">
        <f>(Q134+R134)/(I134+O134-L134)</f>
        <v>0.056179775280898875</v>
      </c>
    </row>
    <row r="135" spans="1:33" ht="12.75">
      <c r="A135" t="s">
        <v>97</v>
      </c>
      <c r="B135" t="s">
        <v>93</v>
      </c>
      <c r="C135">
        <v>0.97</v>
      </c>
      <c r="D135">
        <v>27</v>
      </c>
      <c r="E135" t="s">
        <v>29</v>
      </c>
      <c r="F135">
        <v>1.12</v>
      </c>
      <c r="G135">
        <v>117</v>
      </c>
      <c r="H135">
        <v>285</v>
      </c>
      <c r="I135">
        <v>61</v>
      </c>
      <c r="J135">
        <v>10</v>
      </c>
      <c r="K135">
        <v>1</v>
      </c>
      <c r="L135">
        <v>6</v>
      </c>
      <c r="M135">
        <v>40</v>
      </c>
      <c r="N135">
        <v>34</v>
      </c>
      <c r="O135">
        <v>34</v>
      </c>
      <c r="P135">
        <v>69</v>
      </c>
      <c r="Q135">
        <v>1</v>
      </c>
      <c r="R135">
        <v>3</v>
      </c>
      <c r="S135">
        <f>H135+O135</f>
        <v>319</v>
      </c>
      <c r="T135" s="2">
        <f>I135/H135/(C135^0.438)</f>
        <v>0.21690969085999187</v>
      </c>
      <c r="U135" s="2">
        <f>(I135+O135)/(H135+O135)/(C135^0.438)</f>
        <v>0.3018053281275646</v>
      </c>
      <c r="V135" s="2">
        <f>(I135+J135+2*K135+3*L135)/H135/(C135^0.438)</f>
        <v>0.32358658800425016</v>
      </c>
      <c r="W135" s="3">
        <f>((1.5*I135+J135+2*K135+3*L135+O135+0.7*Q135-R135-0.3*(H135-I135))*0.322)/C135</f>
        <v>28.54845360824742</v>
      </c>
      <c r="X135" s="3">
        <f>(Z135-5.01*0.73)*(H135-I135+R135)/25.5</f>
        <v>-4.008687568223168</v>
      </c>
      <c r="Y135" s="3">
        <f>(Z135-5.01*0.73*F135)*(H135-I135+R135)/25.5</f>
        <v>-7.915544509399639</v>
      </c>
      <c r="Z135" s="1">
        <f>W135*25.5/(H135-I135+R135)</f>
        <v>3.206984876697397</v>
      </c>
      <c r="AA135" s="2">
        <f>V135-T135+(U135-T135)/(1-U135)</f>
        <v>0.22826997238199614</v>
      </c>
      <c r="AB135" s="3">
        <f>50+4.25*((AD135-0.686)/(0.686*0.19)+(AE135-0.335)/(0.2*0.335)+(AF135-0.0066)/(0.0066*0.89)+(AG135-0.07)/(0.07*0.91))</f>
        <v>39.469813271094864</v>
      </c>
      <c r="AC135" s="3">
        <f>(Z135-5.01*F135)*(H135-I135+R135)/25.5</f>
        <v>-21.402228744693762</v>
      </c>
      <c r="AD135" s="1">
        <f>(Q135+3)/(Q135+R135+7)</f>
        <v>0.36363636363636365</v>
      </c>
      <c r="AE135" s="1">
        <f>(M135-L135)/(I135+O135-L135)</f>
        <v>0.38202247191011235</v>
      </c>
      <c r="AF135" s="1">
        <f>K135/(H135-L135-P135)</f>
        <v>0.004761904761904762</v>
      </c>
      <c r="AG135" s="1">
        <f>(Q135+R135)/(I135+O135-L135)</f>
        <v>0.0449438202247191</v>
      </c>
    </row>
    <row r="136" spans="1:33" ht="12.75">
      <c r="A136" t="s">
        <v>65</v>
      </c>
      <c r="B136" t="s">
        <v>61</v>
      </c>
      <c r="C136">
        <v>1.03</v>
      </c>
      <c r="D136">
        <v>29</v>
      </c>
      <c r="E136" t="s">
        <v>29</v>
      </c>
      <c r="F136">
        <v>1.12</v>
      </c>
      <c r="G136">
        <v>103</v>
      </c>
      <c r="H136">
        <v>293</v>
      </c>
      <c r="I136">
        <v>72</v>
      </c>
      <c r="J136">
        <v>12</v>
      </c>
      <c r="K136">
        <v>0</v>
      </c>
      <c r="L136">
        <v>5</v>
      </c>
      <c r="M136">
        <v>38</v>
      </c>
      <c r="N136">
        <v>40</v>
      </c>
      <c r="O136">
        <v>15</v>
      </c>
      <c r="P136">
        <v>29</v>
      </c>
      <c r="Q136">
        <v>3</v>
      </c>
      <c r="R136">
        <v>1</v>
      </c>
      <c r="S136">
        <f>H136+O136</f>
        <v>308</v>
      </c>
      <c r="T136" s="2">
        <f>I136/H136/(C136^0.438)</f>
        <v>0.24257283931840615</v>
      </c>
      <c r="U136" s="2">
        <f>(I136+O136)/(H136+O136)/(C136^0.438)</f>
        <v>0.27883406597517546</v>
      </c>
      <c r="V136" s="2">
        <f>(I136+J136+2*K136+3*L136)/H136/(C136^0.438)</f>
        <v>0.33353765406280844</v>
      </c>
      <c r="W136" s="3">
        <f>((1.5*I136+J136+2*K136+3*L136+O136+0.7*Q136-R136-0.3*(H136-I136))*0.322)/C136</f>
        <v>26.51029126213592</v>
      </c>
      <c r="X136" s="3">
        <f>(Z136-5.01*0.73)*(H136-I136+R136)/25.5</f>
        <v>-5.329732267275844</v>
      </c>
      <c r="Y136" s="3">
        <f>(Z136-5.01*0.73*F136)*(H136-I136+R136)/25.5</f>
        <v>-9.150535090805256</v>
      </c>
      <c r="Z136" s="1">
        <f>W136*25.5/(H136-I136+R136)</f>
        <v>3.04510102335345</v>
      </c>
      <c r="AA136" s="2">
        <f>V136-T136+(U136-T136)/(1-U136)</f>
        <v>0.14124620623275996</v>
      </c>
      <c r="AB136" s="3">
        <f>50+4.25*((AD136-0.686)/(0.686*0.19)+(AE136-0.335)/(0.2*0.335)+(AF136-0.0066)/(0.0066*0.89)+(AG136-0.07)/(0.07*0.91))</f>
        <v>43.50405358917488</v>
      </c>
      <c r="AC136" s="3">
        <f>(Z136-5.01*F136)*(H136-I136+R136)/25.5</f>
        <v>-22.340155796687615</v>
      </c>
      <c r="AD136" s="1">
        <f>(Q136+3)/(Q136+R136+7)</f>
        <v>0.5454545454545454</v>
      </c>
      <c r="AE136" s="1">
        <f>(M136-L136)/(I136+O136-L136)</f>
        <v>0.4024390243902439</v>
      </c>
      <c r="AF136" s="1">
        <f>K136/(H136-L136-P136)</f>
        <v>0</v>
      </c>
      <c r="AG136" s="1">
        <f>(Q136+R136)/(I136+O136-L136)</f>
        <v>0.04878048780487805</v>
      </c>
    </row>
    <row r="137" spans="1:33" ht="12.75">
      <c r="A137" t="s">
        <v>99</v>
      </c>
      <c r="B137" t="s">
        <v>93</v>
      </c>
      <c r="C137">
        <v>0.97</v>
      </c>
      <c r="D137">
        <v>31</v>
      </c>
      <c r="E137" t="s">
        <v>27</v>
      </c>
      <c r="F137">
        <v>1.01</v>
      </c>
      <c r="G137">
        <v>114</v>
      </c>
      <c r="H137">
        <v>380</v>
      </c>
      <c r="I137">
        <v>84</v>
      </c>
      <c r="J137">
        <v>14</v>
      </c>
      <c r="K137">
        <v>0</v>
      </c>
      <c r="L137">
        <v>6</v>
      </c>
      <c r="M137">
        <v>45</v>
      </c>
      <c r="N137">
        <v>34</v>
      </c>
      <c r="O137">
        <v>34</v>
      </c>
      <c r="P137">
        <v>56</v>
      </c>
      <c r="Q137">
        <v>5</v>
      </c>
      <c r="R137">
        <v>4</v>
      </c>
      <c r="S137">
        <f>H137+O137</f>
        <v>414</v>
      </c>
      <c r="T137" s="2">
        <f>I137/H137/(C137^0.438)</f>
        <v>0.22402148400294242</v>
      </c>
      <c r="U137" s="2">
        <f>(I137+O137)/(H137+O137)/(C137^0.438)</f>
        <v>0.28885217801621627</v>
      </c>
      <c r="V137" s="2">
        <f>(I137+J137+2*K137+3*L137)/H137/(C137^0.438)</f>
        <v>0.3093630017183491</v>
      </c>
      <c r="W137" s="3">
        <f>((1.5*I137+J137+2*K137+3*L137+O137+0.7*Q137-R137-0.3*(H137-I137))*0.322)/C137</f>
        <v>34.09216494845361</v>
      </c>
      <c r="X137" s="3">
        <f>(Z137-5.01*0.73)*(H137-I137+R137)/25.5</f>
        <v>-8.934893875075801</v>
      </c>
      <c r="Y137" s="3">
        <f>(Z137-5.01*0.73*F137)*(H137-I137+R137)/25.5</f>
        <v>-9.365164463311098</v>
      </c>
      <c r="Z137" s="1">
        <f>W137*25.5/(H137-I137+R137)</f>
        <v>2.8978340206185567</v>
      </c>
      <c r="AA137" s="2">
        <f>V137-T137+(U137-T137)/(1-U137)</f>
        <v>0.17650497488866393</v>
      </c>
      <c r="AB137" s="3">
        <f>50+4.25*((AD137-0.686)/(0.686*0.19)+(AE137-0.335)/(0.2*0.335)+(AF137-0.0066)/(0.0066*0.89)+(AG137-0.07)/(0.07*0.91))</f>
        <v>40.68904971696237</v>
      </c>
      <c r="AC137" s="3">
        <f>(Z137-5.01*F137)*(H137-I137+R137)/25.5</f>
        <v>-25.438423286840514</v>
      </c>
      <c r="AD137" s="1">
        <f>(Q137+3)/(Q137+R137+7)</f>
        <v>0.5</v>
      </c>
      <c r="AE137" s="1">
        <f>(M137-L137)/(I137+O137-L137)</f>
        <v>0.3482142857142857</v>
      </c>
      <c r="AF137" s="1">
        <f>K137/(H137-L137-P137)</f>
        <v>0</v>
      </c>
      <c r="AG137" s="1">
        <f>(Q137+R137)/(I137+O137-L137)</f>
        <v>0.08035714285714286</v>
      </c>
    </row>
  </sheetData>
  <printOptions gridLines="1"/>
  <pageMargins left="0.15" right="0.1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Brandon</cp:lastModifiedBy>
  <cp:lastPrinted>2004-10-08T02:40:34Z</cp:lastPrinted>
  <dcterms:created xsi:type="dcterms:W3CDTF">2004-10-08T02:13:10Z</dcterms:created>
  <dcterms:modified xsi:type="dcterms:W3CDTF">2004-10-08T02:40:44Z</dcterms:modified>
  <cp:category/>
  <cp:version/>
  <cp:contentType/>
  <cp:contentStatus/>
</cp:coreProperties>
</file>